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Pol'!$A$1:$U$50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2" i="1" l="1"/>
  <c r="I51" i="1"/>
  <c r="I50" i="1"/>
  <c r="I49" i="1"/>
  <c r="I48" i="1"/>
  <c r="I47" i="1"/>
  <c r="G39" i="1"/>
  <c r="G40" i="1" s="1"/>
  <c r="G25" i="1" s="1"/>
  <c r="G26" i="1" s="1"/>
  <c r="F39" i="1"/>
  <c r="F40" i="1" s="1"/>
  <c r="G40" i="12"/>
  <c r="AC40" i="12"/>
  <c r="AD40" i="12"/>
  <c r="F9" i="12"/>
  <c r="G9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3" i="12"/>
  <c r="G13" i="12" s="1"/>
  <c r="M13" i="12" s="1"/>
  <c r="I13" i="12"/>
  <c r="K13" i="12"/>
  <c r="O13" i="12"/>
  <c r="Q13" i="12"/>
  <c r="U13" i="12"/>
  <c r="F15" i="12"/>
  <c r="G15" i="12" s="1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 s="1"/>
  <c r="M19" i="12" s="1"/>
  <c r="I19" i="12"/>
  <c r="K19" i="12"/>
  <c r="O19" i="12"/>
  <c r="Q19" i="12"/>
  <c r="U19" i="12"/>
  <c r="F20" i="12"/>
  <c r="G20" i="12" s="1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G23" i="12"/>
  <c r="F24" i="12"/>
  <c r="G24" i="12"/>
  <c r="M24" i="12" s="1"/>
  <c r="M23" i="12" s="1"/>
  <c r="I24" i="12"/>
  <c r="I23" i="12" s="1"/>
  <c r="K24" i="12"/>
  <c r="K23" i="12" s="1"/>
  <c r="O24" i="12"/>
  <c r="O23" i="12" s="1"/>
  <c r="Q24" i="12"/>
  <c r="Q23" i="12" s="1"/>
  <c r="U24" i="12"/>
  <c r="U23" i="12" s="1"/>
  <c r="F25" i="12"/>
  <c r="G25" i="12"/>
  <c r="M25" i="12" s="1"/>
  <c r="I25" i="12"/>
  <c r="K25" i="12"/>
  <c r="O25" i="12"/>
  <c r="Q25" i="12"/>
  <c r="U25" i="12"/>
  <c r="F27" i="12"/>
  <c r="G27" i="12"/>
  <c r="M27" i="12" s="1"/>
  <c r="I27" i="12"/>
  <c r="I26" i="12" s="1"/>
  <c r="K27" i="12"/>
  <c r="K26" i="12" s="1"/>
  <c r="O27" i="12"/>
  <c r="O26" i="12" s="1"/>
  <c r="Q27" i="12"/>
  <c r="Q26" i="12" s="1"/>
  <c r="U27" i="12"/>
  <c r="U26" i="12" s="1"/>
  <c r="F28" i="12"/>
  <c r="G28" i="12"/>
  <c r="M28" i="12" s="1"/>
  <c r="I28" i="12"/>
  <c r="K28" i="12"/>
  <c r="O28" i="12"/>
  <c r="Q28" i="12"/>
  <c r="U28" i="12"/>
  <c r="F29" i="12"/>
  <c r="G29" i="12"/>
  <c r="M29" i="12" s="1"/>
  <c r="I29" i="12"/>
  <c r="K29" i="12"/>
  <c r="O29" i="12"/>
  <c r="Q29" i="12"/>
  <c r="U29" i="12"/>
  <c r="F30" i="12"/>
  <c r="G30" i="12"/>
  <c r="M30" i="12" s="1"/>
  <c r="I30" i="12"/>
  <c r="K30" i="12"/>
  <c r="O30" i="12"/>
  <c r="Q30" i="12"/>
  <c r="U30" i="12"/>
  <c r="F31" i="12"/>
  <c r="G31" i="12"/>
  <c r="M31" i="12" s="1"/>
  <c r="I31" i="12"/>
  <c r="K31" i="12"/>
  <c r="O31" i="12"/>
  <c r="Q31" i="12"/>
  <c r="U31" i="12"/>
  <c r="F32" i="12"/>
  <c r="G32" i="12"/>
  <c r="M32" i="12" s="1"/>
  <c r="I32" i="12"/>
  <c r="K32" i="12"/>
  <c r="O32" i="12"/>
  <c r="Q32" i="12"/>
  <c r="U32" i="12"/>
  <c r="F34" i="12"/>
  <c r="G34" i="12" s="1"/>
  <c r="I34" i="12"/>
  <c r="I33" i="12" s="1"/>
  <c r="K34" i="12"/>
  <c r="K33" i="12" s="1"/>
  <c r="O34" i="12"/>
  <c r="O33" i="12" s="1"/>
  <c r="Q34" i="12"/>
  <c r="Q33" i="12" s="1"/>
  <c r="U34" i="12"/>
  <c r="U33" i="12" s="1"/>
  <c r="F36" i="12"/>
  <c r="G36" i="12" s="1"/>
  <c r="I36" i="12"/>
  <c r="I35" i="12" s="1"/>
  <c r="K36" i="12"/>
  <c r="K35" i="12" s="1"/>
  <c r="O36" i="12"/>
  <c r="O35" i="12" s="1"/>
  <c r="Q36" i="12"/>
  <c r="Q35" i="12" s="1"/>
  <c r="U36" i="12"/>
  <c r="U35" i="12" s="1"/>
  <c r="G37" i="12"/>
  <c r="F38" i="12"/>
  <c r="G38" i="12"/>
  <c r="M38" i="12" s="1"/>
  <c r="M37" i="12" s="1"/>
  <c r="I38" i="12"/>
  <c r="I37" i="12" s="1"/>
  <c r="K38" i="12"/>
  <c r="K37" i="12" s="1"/>
  <c r="O38" i="12"/>
  <c r="O37" i="12" s="1"/>
  <c r="Q38" i="12"/>
  <c r="Q37" i="12" s="1"/>
  <c r="U38" i="12"/>
  <c r="U37" i="12" s="1"/>
  <c r="I20" i="1"/>
  <c r="I19" i="1"/>
  <c r="I18" i="1"/>
  <c r="I17" i="1"/>
  <c r="G27" i="1"/>
  <c r="H39" i="1"/>
  <c r="I39" i="1" s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I16" i="1" l="1"/>
  <c r="I21" i="1" s="1"/>
  <c r="I53" i="1"/>
  <c r="G23" i="1"/>
  <c r="G28" i="1"/>
  <c r="G8" i="12"/>
  <c r="M9" i="12"/>
  <c r="M8" i="12" s="1"/>
  <c r="M34" i="12"/>
  <c r="M33" i="12" s="1"/>
  <c r="G33" i="12"/>
  <c r="M26" i="12"/>
  <c r="G35" i="12"/>
  <c r="M36" i="12"/>
  <c r="M35" i="12" s="1"/>
  <c r="G26" i="12"/>
  <c r="H40" i="1"/>
  <c r="G24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<sst xmlns="http://schemas.openxmlformats.org/spreadsheetml/2006/main" count="260" uniqueCount="161">
  <si>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</si>
  <si>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</si>
  <si>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</si>
  <si>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</si>
  <si>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</si>
  <si>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</si>
  <si>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</si>
  <si>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</si>
  <si>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</si>
  <si>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</si>
  <si>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</si>
  <si>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</si>
  <si>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</si>
  <si>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</si>
  <si>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</si>
  <si>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</si>
  <si>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</si>
  <si>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</si>
  <si>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</si>
  <si>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</si>
  <si>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</si>
  <si>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</si>
  <si>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</si>
  <si>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</si>
  <si>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</si>
  <si>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</si>
  <si>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</si>
  <si>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</si>
  <si>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</si>
  <si>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</si>
  <si>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</si>
  <si>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</si>
  <si>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</si>
  <si>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</si>
  <si>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</si>
  <si>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</si>
  <si>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</si>
  <si>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</si>
  <si>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</si>
  <si>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</si>
  <si>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</si>
  <si>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</si>
  <si>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</si>
  <si>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</si>
  <si>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</si>
  <si>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III. Etapa chodník hřbitov Otaslavice SO - 03</t>
  </si>
  <si>
    <t>Obec Otaslavice</t>
  </si>
  <si>
    <t>343</t>
  </si>
  <si>
    <t>Otaslavice</t>
  </si>
  <si>
    <t>79806</t>
  </si>
  <si>
    <t>00288586</t>
  </si>
  <si>
    <t>CZ00288586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</si>
  <si>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</si>
  <si>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</si>
  <si>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</si>
  <si>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</si>
  <si>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</si>
  <si>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</si>
  <si>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</si>
  <si>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</si>
  <si>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</si>
  <si>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</si>
  <si>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</si>
  <si>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91</t>
  </si>
  <si>
    <t>Doplňující práce na komunikaci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</si>
  <si>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</si>
  <si>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</si>
  <si>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</si>
  <si>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</si>
  <si>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</si>
  <si>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</si>
  <si>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</si>
  <si>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</si>
  <si>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</si>
  <si>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</si>
  <si>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</si>
  <si>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</si>
  <si>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</si>
  <si>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</si>
  <si>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</si>
  <si>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</si>
  <si>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</si>
  <si>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</si>
  <si>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</si>
  <si>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</si>
  <si>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</si>
  <si>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</si>
  <si>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</si>
  <si>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</si>
  <si>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</si>
  <si>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</si>
  <si>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</si>
  <si>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</si>
  <si>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</si>
  <si>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</si>
  <si>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</si>
  <si>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121101101R00</t>
  </si>
  <si>
    <t>Sejmutí ornice s přemístěním do 50 m</t>
  </si>
  <si>
    <t>m3</t>
  </si>
  <si>
    <t>POL1_0</t>
  </si>
  <si>
    <t>122101101R00</t>
  </si>
  <si>
    <t>Odkopávky nezapažené v hor. 2 do 100 m3</t>
  </si>
  <si>
    <t>130001101R00</t>
  </si>
  <si>
    <t>Příplatek za ztížené hloubení v blízkosti vedení</t>
  </si>
  <si>
    <t>162701104R00</t>
  </si>
  <si>
    <t>Vodorovné přemístění výkopku z hor.1-4 do 9000 m</t>
  </si>
  <si>
    <t>162701109R00</t>
  </si>
  <si>
    <t>Příplatek k vod. přemístění hor.1-4 za další 1 km</t>
  </si>
  <si>
    <t>10 km:10*92</t>
  </si>
  <si>
    <t>VV</t>
  </si>
  <si>
    <t>162201102R00</t>
  </si>
  <si>
    <t>Vodorovné přemístění výkopku z hor.1-4 do 50 m</t>
  </si>
  <si>
    <t>167101101R00</t>
  </si>
  <si>
    <t>Nakládání výkopku z hor. 1 ÷ 4 v množství do 100 m3</t>
  </si>
  <si>
    <t>180 40-0021.RA0</t>
  </si>
  <si>
    <t>Založení trávníku parkového ve svahu s dodáním osiva</t>
  </si>
  <si>
    <t>m2</t>
  </si>
  <si>
    <t>POL2_0</t>
  </si>
  <si>
    <t>181101102R00</t>
  </si>
  <si>
    <t>Úprava pláně v zářezech v hor. 1-4, se zhutněním</t>
  </si>
  <si>
    <t>181301101R00</t>
  </si>
  <si>
    <t>Rozprostření ornice, rovina, tl. do 10 cm do 500m2</t>
  </si>
  <si>
    <t>182101101R00</t>
  </si>
  <si>
    <t>Svahování v zářezech v hor. 1 - 4</t>
  </si>
  <si>
    <t>199000002R00</t>
  </si>
  <si>
    <t>Poplatek za skládku horniny 1- 4, č. dle katal. odpadů 17 05 04</t>
  </si>
  <si>
    <t>215901101RT5</t>
  </si>
  <si>
    <t>Zhutnění podloží z hornin nesoudržných do 92% PS, vibrační deskou</t>
  </si>
  <si>
    <t>451971112R00</t>
  </si>
  <si>
    <t>Položení vrstvy z geotextilie, uchycení sponami</t>
  </si>
  <si>
    <t>69366201R</t>
  </si>
  <si>
    <t>Geotextilie netkaná GUTTATEX 200 g/m2</t>
  </si>
  <si>
    <t>POL3_0</t>
  </si>
  <si>
    <t>564751111R00</t>
  </si>
  <si>
    <t>Podklad z kameniva drceného vel.32-63 mm,tl. 15 cm</t>
  </si>
  <si>
    <t>564861111RT2</t>
  </si>
  <si>
    <t>Podklad ze štěrkodrti po zhutnění tloušťky 20 cm, štěrkodrť frakce 0-32 mm</t>
  </si>
  <si>
    <t>568119111R00</t>
  </si>
  <si>
    <t>Příplatek-upevnění geotex.,do 1:5, 4 skoby/10 m2</t>
  </si>
  <si>
    <t>596215041R00</t>
  </si>
  <si>
    <t>Kladení zámkové dlažby tl. 8 cm do drtě tl. 4 cm</t>
  </si>
  <si>
    <t>592451170R</t>
  </si>
  <si>
    <t>Dlažba betonová I skladebná 200 x 100 x 80 mm, přírodní</t>
  </si>
  <si>
    <t>596291113R00</t>
  </si>
  <si>
    <t xml:space="preserve">Řezání zámkové dlažby tl. 80 mm </t>
  </si>
  <si>
    <t>m</t>
  </si>
  <si>
    <t>916661111RT5</t>
  </si>
  <si>
    <t>Osazení park. obrubníků do lože z C 12/15 s opěrou, včetně obrubníku 80x250x1000 mm</t>
  </si>
  <si>
    <t>998223011R00</t>
  </si>
  <si>
    <t>Přesun hmot, pozemní komunikace, kryt dlážděný</t>
  </si>
  <si>
    <t>t</t>
  </si>
  <si>
    <t>POL7_0</t>
  </si>
  <si>
    <t>001</t>
  </si>
  <si>
    <t>Příplatek za stížené podmínky vjezdu a manipulace, opatrnost kolem hrobů</t>
  </si>
  <si>
    <t>kpl</t>
  </si>
  <si>
    <t>POL99_0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</si>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</sst>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6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45</v>
      </c>
      <c r="E2" s="108"/>
      <c r="F2" s="108"/>
      <c r="G2" s="108"/>
      <c r="H2" s="108"/>
      <c r="I2" s="108"/>
      <c r="J2" s="109"/>
      <c r="O2" s="2"/>
    </row>
    <row r="3" spans="1:15" ht="23.25" hidden="1" customHeight="1" x14ac:dyDescent="0.2">
      <c r="A3" s="4"/>
      <c r="B3" s="110" t="s">
        <v>43</v>
      </c>
      <c r="C3" s="111"/>
      <c r="D3" s="112"/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46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47</v>
      </c>
      <c r="E6" s="25"/>
      <c r="F6" s="25"/>
      <c r="G6" s="25"/>
      <c r="H6" s="27" t="s">
        <v>34</v>
      </c>
      <c r="I6" s="121" t="s">
        <v>51</v>
      </c>
      <c r="J6" s="11"/>
    </row>
    <row r="7" spans="1:15" ht="15.75" customHeight="1" x14ac:dyDescent="0.2">
      <c r="A7" s="4"/>
      <c r="B7" s="40"/>
      <c r="C7" s="122" t="s">
        <v>49</v>
      </c>
      <c r="D7" s="104" t="s">
        <v>48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SUMIF(F47:F52,A16,I47:I52)+SUMIF(F47:F52,"PSU",I47:I52)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SUMIF(F47:F52,A17,I47:I52)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SUMIF(F47:F52,A18,I47:I52)</f>
        <v>0</v>
      </c>
      <c r="J18" s="82"/>
    </row>
    <row r="19" spans="1:10" ht="23.25" customHeight="1" x14ac:dyDescent="0.2">
      <c r="A19" s="192" t="s">
        <v>67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SUMIF(F47:F52,A19,I47:I52)</f>
        <v>0</v>
      </c>
      <c r="J19" s="82"/>
    </row>
    <row r="20" spans="1:10" ht="23.25" customHeight="1" x14ac:dyDescent="0.2">
      <c r="A20" s="192" t="s">
        <v>68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SUMIF(F47:F52,A20,I47:I52)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46053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52</v>
      </c>
      <c r="C39" s="137" t="s">
        <v>45</v>
      </c>
      <c r="D39" s="138"/>
      <c r="E39" s="138"/>
      <c r="F39" s="146">
        <f>'Rozpočet Pol'!AC40</f>
        <v>0</v>
      </c>
      <c r="G39" s="147">
        <f>'Rozpočet Pol'!AD40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">
      <c r="A40" s="130"/>
      <c r="B40" s="140" t="s">
        <v>53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55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56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57</v>
      </c>
      <c r="C47" s="174" t="s">
        <v>58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59</v>
      </c>
      <c r="C48" s="164" t="s">
        <v>60</v>
      </c>
      <c r="D48" s="166"/>
      <c r="E48" s="166"/>
      <c r="F48" s="182" t="s">
        <v>23</v>
      </c>
      <c r="G48" s="183"/>
      <c r="H48" s="183"/>
      <c r="I48" s="184">
        <f>'Rozpočet Pol'!G23</f>
        <v>0</v>
      </c>
      <c r="J48" s="184"/>
    </row>
    <row r="49" spans="1:10" ht="25.5" customHeight="1" x14ac:dyDescent="0.2">
      <c r="A49" s="162"/>
      <c r="B49" s="165" t="s">
        <v>61</v>
      </c>
      <c r="C49" s="164" t="s">
        <v>62</v>
      </c>
      <c r="D49" s="166"/>
      <c r="E49" s="166"/>
      <c r="F49" s="182" t="s">
        <v>23</v>
      </c>
      <c r="G49" s="183"/>
      <c r="H49" s="183"/>
      <c r="I49" s="184">
        <f>'Rozpočet Pol'!G26</f>
        <v>0</v>
      </c>
      <c r="J49" s="184"/>
    </row>
    <row r="50" spans="1:10" ht="25.5" customHeight="1" x14ac:dyDescent="0.2">
      <c r="A50" s="162"/>
      <c r="B50" s="165" t="s">
        <v>63</v>
      </c>
      <c r="C50" s="164" t="s">
        <v>64</v>
      </c>
      <c r="D50" s="166"/>
      <c r="E50" s="166"/>
      <c r="F50" s="182" t="s">
        <v>23</v>
      </c>
      <c r="G50" s="183"/>
      <c r="H50" s="183"/>
      <c r="I50" s="184">
        <f>'Rozpočet Pol'!G33</f>
        <v>0</v>
      </c>
      <c r="J50" s="184"/>
    </row>
    <row r="51" spans="1:10" ht="25.5" customHeight="1" x14ac:dyDescent="0.2">
      <c r="A51" s="162"/>
      <c r="B51" s="165" t="s">
        <v>65</v>
      </c>
      <c r="C51" s="164" t="s">
        <v>66</v>
      </c>
      <c r="D51" s="166"/>
      <c r="E51" s="166"/>
      <c r="F51" s="182" t="s">
        <v>23</v>
      </c>
      <c r="G51" s="183"/>
      <c r="H51" s="183"/>
      <c r="I51" s="184">
        <f>'Rozpočet Pol'!G35</f>
        <v>0</v>
      </c>
      <c r="J51" s="184"/>
    </row>
    <row r="52" spans="1:10" ht="25.5" customHeight="1" x14ac:dyDescent="0.2">
      <c r="A52" s="162"/>
      <c r="B52" s="176" t="s">
        <v>67</v>
      </c>
      <c r="C52" s="177" t="s">
        <v>26</v>
      </c>
      <c r="D52" s="178"/>
      <c r="E52" s="178"/>
      <c r="F52" s="185" t="s">
        <v>67</v>
      </c>
      <c r="G52" s="186"/>
      <c r="H52" s="186"/>
      <c r="I52" s="187">
        <f>'Rozpočet Pol'!G37</f>
        <v>0</v>
      </c>
      <c r="J52" s="187"/>
    </row>
    <row r="53" spans="1:10" ht="25.5" customHeight="1" x14ac:dyDescent="0.2">
      <c r="A53" s="163"/>
      <c r="B53" s="169" t="s">
        <v>1</v>
      </c>
      <c r="C53" s="169"/>
      <c r="D53" s="170"/>
      <c r="E53" s="170"/>
      <c r="F53" s="188"/>
      <c r="G53" s="189"/>
      <c r="H53" s="189"/>
      <c r="I53" s="190">
        <f>SUM(I47:I52)</f>
        <v>0</v>
      </c>
      <c r="J53" s="190"/>
    </row>
    <row r="54" spans="1:10" x14ac:dyDescent="0.2">
      <c r="F54" s="191"/>
      <c r="G54" s="129"/>
      <c r="H54" s="191"/>
      <c r="I54" s="129"/>
      <c r="J54" s="129"/>
    </row>
    <row r="55" spans="1:10" x14ac:dyDescent="0.2">
      <c r="F55" s="191"/>
      <c r="G55" s="129"/>
      <c r="H55" s="191"/>
      <c r="I55" s="129"/>
      <c r="J55" s="129"/>
    </row>
    <row r="56" spans="1:10" x14ac:dyDescent="0.2">
      <c r="F56" s="191"/>
      <c r="G56" s="129"/>
      <c r="H56" s="191"/>
      <c r="I56" s="129"/>
      <c r="J56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I51:J51"/>
    <mergeCell ref="C51:E51"/>
    <mergeCell ref="I52:J52"/>
    <mergeCell ref="C52:E52"/>
    <mergeCell ref="I53:J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4" t="s">
        <v>6</v>
      </c>
      <c r="B1" s="194"/>
      <c r="C1" s="194"/>
      <c r="D1" s="194"/>
      <c r="E1" s="194"/>
      <c r="F1" s="194"/>
      <c r="G1" s="194"/>
      <c r="AE1" t="s">
        <v>70</v>
      </c>
    </row>
    <row r="2" spans="1:60" ht="24.95" customHeight="1" x14ac:dyDescent="0.2">
      <c r="A2" s="201" t="s">
        <v>69</v>
      </c>
      <c r="B2" s="195"/>
      <c r="C2" s="196" t="s">
        <v>45</v>
      </c>
      <c r="D2" s="197"/>
      <c r="E2" s="197"/>
      <c r="F2" s="197"/>
      <c r="G2" s="203"/>
      <c r="AE2" t="s">
        <v>71</v>
      </c>
    </row>
    <row r="3" spans="1:60" ht="24.95" hidden="1" customHeight="1" x14ac:dyDescent="0.2">
      <c r="A3" s="202" t="s">
        <v>7</v>
      </c>
      <c r="B3" s="200"/>
      <c r="C3" s="198"/>
      <c r="D3" s="199"/>
      <c r="E3" s="199"/>
      <c r="F3" s="199"/>
      <c r="G3" s="204"/>
      <c r="AE3" t="s">
        <v>72</v>
      </c>
    </row>
    <row r="4" spans="1:60" ht="24.95" hidden="1" customHeight="1" x14ac:dyDescent="0.2">
      <c r="A4" s="202" t="s">
        <v>8</v>
      </c>
      <c r="B4" s="200"/>
      <c r="C4" s="198"/>
      <c r="D4" s="199"/>
      <c r="E4" s="199"/>
      <c r="F4" s="199"/>
      <c r="G4" s="204"/>
      <c r="AE4" t="s">
        <v>73</v>
      </c>
    </row>
    <row r="5" spans="1:60" hidden="1" x14ac:dyDescent="0.2">
      <c r="A5" s="205" t="s">
        <v>74</v>
      </c>
      <c r="B5" s="206"/>
      <c r="C5" s="207"/>
      <c r="D5" s="208"/>
      <c r="E5" s="208"/>
      <c r="F5" s="208"/>
      <c r="G5" s="209"/>
      <c r="AE5" t="s">
        <v>75</v>
      </c>
    </row>
    <row r="7" spans="1:60" ht="38.25" x14ac:dyDescent="0.2">
      <c r="A7" s="214" t="s">
        <v>76</v>
      </c>
      <c r="B7" s="215" t="s">
        <v>77</v>
      </c>
      <c r="C7" s="215" t="s">
        <v>78</v>
      </c>
      <c r="D7" s="214" t="s">
        <v>79</v>
      </c>
      <c r="E7" s="214" t="s">
        <v>80</v>
      </c>
      <c r="F7" s="210" t="s">
        <v>81</v>
      </c>
      <c r="G7" s="233" t="s">
        <v>28</v>
      </c>
      <c r="H7" s="234" t="s">
        <v>29</v>
      </c>
      <c r="I7" s="234" t="s">
        <v>82</v>
      </c>
      <c r="J7" s="234" t="s">
        <v>30</v>
      </c>
      <c r="K7" s="234" t="s">
        <v>83</v>
      </c>
      <c r="L7" s="234" t="s">
        <v>84</v>
      </c>
      <c r="M7" s="234" t="s">
        <v>85</v>
      </c>
      <c r="N7" s="234" t="s">
        <v>86</v>
      </c>
      <c r="O7" s="234" t="s">
        <v>87</v>
      </c>
      <c r="P7" s="234" t="s">
        <v>88</v>
      </c>
      <c r="Q7" s="234" t="s">
        <v>89</v>
      </c>
      <c r="R7" s="234" t="s">
        <v>90</v>
      </c>
      <c r="S7" s="234" t="s">
        <v>91</v>
      </c>
      <c r="T7" s="234" t="s">
        <v>92</v>
      </c>
      <c r="U7" s="217" t="s">
        <v>93</v>
      </c>
    </row>
    <row r="8" spans="1:60" x14ac:dyDescent="0.2">
      <c r="A8" s="235" t="s">
        <v>94</v>
      </c>
      <c r="B8" s="236" t="s">
        <v>57</v>
      </c>
      <c r="C8" s="237" t="s">
        <v>58</v>
      </c>
      <c r="D8" s="238"/>
      <c r="E8" s="239"/>
      <c r="F8" s="240"/>
      <c r="G8" s="240">
        <f>SUMIF(AE9:AE22,"&lt;&gt;NOR",G9:G22)</f>
        <v>0</v>
      </c>
      <c r="H8" s="240"/>
      <c r="I8" s="240">
        <f>SUM(I9:I22)</f>
        <v>0</v>
      </c>
      <c r="J8" s="240"/>
      <c r="K8" s="240">
        <f>SUM(K9:K22)</f>
        <v>0</v>
      </c>
      <c r="L8" s="240"/>
      <c r="M8" s="240">
        <f>SUM(M9:M22)</f>
        <v>0</v>
      </c>
      <c r="N8" s="216"/>
      <c r="O8" s="216">
        <f>SUM(O9:O22)</f>
        <v>1.7600000000000001E-3</v>
      </c>
      <c r="P8" s="216"/>
      <c r="Q8" s="216">
        <f>SUM(Q9:Q22)</f>
        <v>0</v>
      </c>
      <c r="R8" s="216"/>
      <c r="S8" s="216"/>
      <c r="T8" s="235"/>
      <c r="U8" s="216">
        <f>SUM(U9:U22)</f>
        <v>161.6</v>
      </c>
      <c r="AE8" t="s">
        <v>95</v>
      </c>
    </row>
    <row r="9" spans="1:60" outlineLevel="1" x14ac:dyDescent="0.2">
      <c r="A9" s="212">
        <v>1</v>
      </c>
      <c r="B9" s="218" t="s">
        <v>96</v>
      </c>
      <c r="C9" s="263" t="s">
        <v>97</v>
      </c>
      <c r="D9" s="220" t="s">
        <v>98</v>
      </c>
      <c r="E9" s="227">
        <v>18</v>
      </c>
      <c r="F9" s="230">
        <f>H9+J9</f>
        <v>0</v>
      </c>
      <c r="G9" s="231">
        <f>ROUND(E9*F9,2)</f>
        <v>0</v>
      </c>
      <c r="H9" s="231"/>
      <c r="I9" s="231">
        <f>ROUND(E9*H9,2)</f>
        <v>0</v>
      </c>
      <c r="J9" s="231"/>
      <c r="K9" s="231">
        <f>ROUND(E9*J9,2)</f>
        <v>0</v>
      </c>
      <c r="L9" s="231">
        <v>21</v>
      </c>
      <c r="M9" s="231">
        <f>G9*(1+L9/100)</f>
        <v>0</v>
      </c>
      <c r="N9" s="221">
        <v>0</v>
      </c>
      <c r="O9" s="221">
        <f>ROUND(E9*N9,5)</f>
        <v>0</v>
      </c>
      <c r="P9" s="221">
        <v>0</v>
      </c>
      <c r="Q9" s="221">
        <f>ROUND(E9*P9,5)</f>
        <v>0</v>
      </c>
      <c r="R9" s="221"/>
      <c r="S9" s="221"/>
      <c r="T9" s="222">
        <v>9.7000000000000003E-2</v>
      </c>
      <c r="U9" s="221">
        <f>ROUND(E9*T9,2)</f>
        <v>1.75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99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">
      <c r="A10" s="212">
        <v>2</v>
      </c>
      <c r="B10" s="218" t="s">
        <v>100</v>
      </c>
      <c r="C10" s="263" t="s">
        <v>101</v>
      </c>
      <c r="D10" s="220" t="s">
        <v>98</v>
      </c>
      <c r="E10" s="227">
        <v>58</v>
      </c>
      <c r="F10" s="230">
        <f>H10+J10</f>
        <v>0</v>
      </c>
      <c r="G10" s="231">
        <f>ROUND(E10*F10,2)</f>
        <v>0</v>
      </c>
      <c r="H10" s="231"/>
      <c r="I10" s="231">
        <f>ROUND(E10*H10,2)</f>
        <v>0</v>
      </c>
      <c r="J10" s="231"/>
      <c r="K10" s="231">
        <f>ROUND(E10*J10,2)</f>
        <v>0</v>
      </c>
      <c r="L10" s="231">
        <v>21</v>
      </c>
      <c r="M10" s="231">
        <f>G10*(1+L10/100)</f>
        <v>0</v>
      </c>
      <c r="N10" s="221">
        <v>0</v>
      </c>
      <c r="O10" s="221">
        <f>ROUND(E10*N10,5)</f>
        <v>0</v>
      </c>
      <c r="P10" s="221">
        <v>0</v>
      </c>
      <c r="Q10" s="221">
        <f>ROUND(E10*P10,5)</f>
        <v>0</v>
      </c>
      <c r="R10" s="221"/>
      <c r="S10" s="221"/>
      <c r="T10" s="222">
        <v>0.20399999999999999</v>
      </c>
      <c r="U10" s="221">
        <f>ROUND(E10*T10,2)</f>
        <v>11.83</v>
      </c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99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">
      <c r="A11" s="212">
        <v>3</v>
      </c>
      <c r="B11" s="218" t="s">
        <v>102</v>
      </c>
      <c r="C11" s="263" t="s">
        <v>103</v>
      </c>
      <c r="D11" s="220" t="s">
        <v>98</v>
      </c>
      <c r="E11" s="227">
        <v>16</v>
      </c>
      <c r="F11" s="230">
        <f>H11+J11</f>
        <v>0</v>
      </c>
      <c r="G11" s="231">
        <f>ROUND(E11*F11,2)</f>
        <v>0</v>
      </c>
      <c r="H11" s="231"/>
      <c r="I11" s="231">
        <f>ROUND(E11*H11,2)</f>
        <v>0</v>
      </c>
      <c r="J11" s="231"/>
      <c r="K11" s="231">
        <f>ROUND(E11*J11,2)</f>
        <v>0</v>
      </c>
      <c r="L11" s="231">
        <v>21</v>
      </c>
      <c r="M11" s="231">
        <f>G11*(1+L11/100)</f>
        <v>0</v>
      </c>
      <c r="N11" s="221">
        <v>0</v>
      </c>
      <c r="O11" s="221">
        <f>ROUND(E11*N11,5)</f>
        <v>0</v>
      </c>
      <c r="P11" s="221">
        <v>0</v>
      </c>
      <c r="Q11" s="221">
        <f>ROUND(E11*P11,5)</f>
        <v>0</v>
      </c>
      <c r="R11" s="221"/>
      <c r="S11" s="221"/>
      <c r="T11" s="222">
        <v>1.7629999999999999</v>
      </c>
      <c r="U11" s="221">
        <f>ROUND(E11*T11,2)</f>
        <v>28.21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99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">
      <c r="A12" s="212">
        <v>4</v>
      </c>
      <c r="B12" s="218" t="s">
        <v>104</v>
      </c>
      <c r="C12" s="263" t="s">
        <v>105</v>
      </c>
      <c r="D12" s="220" t="s">
        <v>98</v>
      </c>
      <c r="E12" s="227">
        <v>92</v>
      </c>
      <c r="F12" s="230">
        <f>H12+J12</f>
        <v>0</v>
      </c>
      <c r="G12" s="231">
        <f>ROUND(E12*F12,2)</f>
        <v>0</v>
      </c>
      <c r="H12" s="231"/>
      <c r="I12" s="231">
        <f>ROUND(E12*H12,2)</f>
        <v>0</v>
      </c>
      <c r="J12" s="231"/>
      <c r="K12" s="231">
        <f>ROUND(E12*J12,2)</f>
        <v>0</v>
      </c>
      <c r="L12" s="231">
        <v>21</v>
      </c>
      <c r="M12" s="231">
        <f>G12*(1+L12/100)</f>
        <v>0</v>
      </c>
      <c r="N12" s="221">
        <v>0</v>
      </c>
      <c r="O12" s="221">
        <f>ROUND(E12*N12,5)</f>
        <v>0</v>
      </c>
      <c r="P12" s="221">
        <v>0</v>
      </c>
      <c r="Q12" s="221">
        <f>ROUND(E12*P12,5)</f>
        <v>0</v>
      </c>
      <c r="R12" s="221"/>
      <c r="S12" s="221"/>
      <c r="T12" s="222">
        <v>1.0999999999999999E-2</v>
      </c>
      <c r="U12" s="221">
        <f>ROUND(E12*T12,2)</f>
        <v>1.01</v>
      </c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99</v>
      </c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1" x14ac:dyDescent="0.2">
      <c r="A13" s="212">
        <v>5</v>
      </c>
      <c r="B13" s="218" t="s">
        <v>106</v>
      </c>
      <c r="C13" s="263" t="s">
        <v>107</v>
      </c>
      <c r="D13" s="220" t="s">
        <v>98</v>
      </c>
      <c r="E13" s="227">
        <v>920</v>
      </c>
      <c r="F13" s="230">
        <f>H13+J13</f>
        <v>0</v>
      </c>
      <c r="G13" s="231">
        <f>ROUND(E13*F13,2)</f>
        <v>0</v>
      </c>
      <c r="H13" s="231"/>
      <c r="I13" s="231">
        <f>ROUND(E13*H13,2)</f>
        <v>0</v>
      </c>
      <c r="J13" s="231"/>
      <c r="K13" s="231">
        <f>ROUND(E13*J13,2)</f>
        <v>0</v>
      </c>
      <c r="L13" s="231">
        <v>21</v>
      </c>
      <c r="M13" s="231">
        <f>G13*(1+L13/100)</f>
        <v>0</v>
      </c>
      <c r="N13" s="221">
        <v>0</v>
      </c>
      <c r="O13" s="221">
        <f>ROUND(E13*N13,5)</f>
        <v>0</v>
      </c>
      <c r="P13" s="221">
        <v>0</v>
      </c>
      <c r="Q13" s="221">
        <f>ROUND(E13*P13,5)</f>
        <v>0</v>
      </c>
      <c r="R13" s="221"/>
      <c r="S13" s="221"/>
      <c r="T13" s="222">
        <v>0</v>
      </c>
      <c r="U13" s="221">
        <f>ROUND(E13*T13,2)</f>
        <v>0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99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">
      <c r="A14" s="212"/>
      <c r="B14" s="218"/>
      <c r="C14" s="264" t="s">
        <v>108</v>
      </c>
      <c r="D14" s="223"/>
      <c r="E14" s="228">
        <v>920</v>
      </c>
      <c r="F14" s="231"/>
      <c r="G14" s="231"/>
      <c r="H14" s="231"/>
      <c r="I14" s="231"/>
      <c r="J14" s="231"/>
      <c r="K14" s="231"/>
      <c r="L14" s="231"/>
      <c r="M14" s="231"/>
      <c r="N14" s="221"/>
      <c r="O14" s="221"/>
      <c r="P14" s="221"/>
      <c r="Q14" s="221"/>
      <c r="R14" s="221"/>
      <c r="S14" s="221"/>
      <c r="T14" s="222"/>
      <c r="U14" s="221"/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109</v>
      </c>
      <c r="AF14" s="211">
        <v>0</v>
      </c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">
      <c r="A15" s="212">
        <v>6</v>
      </c>
      <c r="B15" s="218" t="s">
        <v>110</v>
      </c>
      <c r="C15" s="263" t="s">
        <v>111</v>
      </c>
      <c r="D15" s="220" t="s">
        <v>98</v>
      </c>
      <c r="E15" s="227">
        <v>92</v>
      </c>
      <c r="F15" s="230">
        <f>H15+J15</f>
        <v>0</v>
      </c>
      <c r="G15" s="231">
        <f>ROUND(E15*F15,2)</f>
        <v>0</v>
      </c>
      <c r="H15" s="231"/>
      <c r="I15" s="231">
        <f>ROUND(E15*H15,2)</f>
        <v>0</v>
      </c>
      <c r="J15" s="231"/>
      <c r="K15" s="231">
        <f>ROUND(E15*J15,2)</f>
        <v>0</v>
      </c>
      <c r="L15" s="231">
        <v>21</v>
      </c>
      <c r="M15" s="231">
        <f>G15*(1+L15/100)</f>
        <v>0</v>
      </c>
      <c r="N15" s="221">
        <v>0</v>
      </c>
      <c r="O15" s="221">
        <f>ROUND(E15*N15,5)</f>
        <v>0</v>
      </c>
      <c r="P15" s="221">
        <v>0</v>
      </c>
      <c r="Q15" s="221">
        <f>ROUND(E15*P15,5)</f>
        <v>0</v>
      </c>
      <c r="R15" s="221"/>
      <c r="S15" s="221"/>
      <c r="T15" s="222">
        <v>7.3999999999999996E-2</v>
      </c>
      <c r="U15" s="221">
        <f>ROUND(E15*T15,2)</f>
        <v>6.81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99</v>
      </c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ht="22.5" outlineLevel="1" x14ac:dyDescent="0.2">
      <c r="A16" s="212">
        <v>7</v>
      </c>
      <c r="B16" s="218" t="s">
        <v>112</v>
      </c>
      <c r="C16" s="263" t="s">
        <v>113</v>
      </c>
      <c r="D16" s="220" t="s">
        <v>98</v>
      </c>
      <c r="E16" s="227">
        <v>92</v>
      </c>
      <c r="F16" s="230">
        <f>H16+J16</f>
        <v>0</v>
      </c>
      <c r="G16" s="231">
        <f>ROUND(E16*F16,2)</f>
        <v>0</v>
      </c>
      <c r="H16" s="231"/>
      <c r="I16" s="231">
        <f>ROUND(E16*H16,2)</f>
        <v>0</v>
      </c>
      <c r="J16" s="231"/>
      <c r="K16" s="231">
        <f>ROUND(E16*J16,2)</f>
        <v>0</v>
      </c>
      <c r="L16" s="231">
        <v>21</v>
      </c>
      <c r="M16" s="231">
        <f>G16*(1+L16/100)</f>
        <v>0</v>
      </c>
      <c r="N16" s="221">
        <v>0</v>
      </c>
      <c r="O16" s="221">
        <f>ROUND(E16*N16,5)</f>
        <v>0</v>
      </c>
      <c r="P16" s="221">
        <v>0</v>
      </c>
      <c r="Q16" s="221">
        <f>ROUND(E16*P16,5)</f>
        <v>0</v>
      </c>
      <c r="R16" s="221"/>
      <c r="S16" s="221"/>
      <c r="T16" s="222">
        <v>0.65200000000000002</v>
      </c>
      <c r="U16" s="221">
        <f>ROUND(E16*T16,2)</f>
        <v>59.98</v>
      </c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99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ht="22.5" outlineLevel="1" x14ac:dyDescent="0.2">
      <c r="A17" s="212">
        <v>8</v>
      </c>
      <c r="B17" s="218" t="s">
        <v>114</v>
      </c>
      <c r="C17" s="263" t="s">
        <v>115</v>
      </c>
      <c r="D17" s="220" t="s">
        <v>116</v>
      </c>
      <c r="E17" s="227">
        <v>58.5</v>
      </c>
      <c r="F17" s="230">
        <f>H17+J17</f>
        <v>0</v>
      </c>
      <c r="G17" s="231">
        <f>ROUND(E17*F17,2)</f>
        <v>0</v>
      </c>
      <c r="H17" s="231"/>
      <c r="I17" s="231">
        <f>ROUND(E17*H17,2)</f>
        <v>0</v>
      </c>
      <c r="J17" s="231"/>
      <c r="K17" s="231">
        <f>ROUND(E17*J17,2)</f>
        <v>0</v>
      </c>
      <c r="L17" s="231">
        <v>21</v>
      </c>
      <c r="M17" s="231">
        <f>G17*(1+L17/100)</f>
        <v>0</v>
      </c>
      <c r="N17" s="221">
        <v>3.0000000000000001E-5</v>
      </c>
      <c r="O17" s="221">
        <f>ROUND(E17*N17,5)</f>
        <v>1.7600000000000001E-3</v>
      </c>
      <c r="P17" s="221">
        <v>0</v>
      </c>
      <c r="Q17" s="221">
        <f>ROUND(E17*P17,5)</f>
        <v>0</v>
      </c>
      <c r="R17" s="221"/>
      <c r="S17" s="221"/>
      <c r="T17" s="222">
        <v>0.113</v>
      </c>
      <c r="U17" s="221">
        <f>ROUND(E17*T17,2)</f>
        <v>6.61</v>
      </c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117</v>
      </c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">
      <c r="A18" s="212">
        <v>9</v>
      </c>
      <c r="B18" s="218" t="s">
        <v>118</v>
      </c>
      <c r="C18" s="263" t="s">
        <v>119</v>
      </c>
      <c r="D18" s="220" t="s">
        <v>116</v>
      </c>
      <c r="E18" s="227">
        <v>58.5</v>
      </c>
      <c r="F18" s="230">
        <f>H18+J18</f>
        <v>0</v>
      </c>
      <c r="G18" s="231">
        <f>ROUND(E18*F18,2)</f>
        <v>0</v>
      </c>
      <c r="H18" s="231"/>
      <c r="I18" s="231">
        <f>ROUND(E18*H18,2)</f>
        <v>0</v>
      </c>
      <c r="J18" s="231"/>
      <c r="K18" s="231">
        <f>ROUND(E18*J18,2)</f>
        <v>0</v>
      </c>
      <c r="L18" s="231">
        <v>21</v>
      </c>
      <c r="M18" s="231">
        <f>G18*(1+L18/100)</f>
        <v>0</v>
      </c>
      <c r="N18" s="221">
        <v>0</v>
      </c>
      <c r="O18" s="221">
        <f>ROUND(E18*N18,5)</f>
        <v>0</v>
      </c>
      <c r="P18" s="221">
        <v>0</v>
      </c>
      <c r="Q18" s="221">
        <f>ROUND(E18*P18,5)</f>
        <v>0</v>
      </c>
      <c r="R18" s="221"/>
      <c r="S18" s="221"/>
      <c r="T18" s="222">
        <v>1.7999999999999999E-2</v>
      </c>
      <c r="U18" s="221">
        <f>ROUND(E18*T18,2)</f>
        <v>1.05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99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">
      <c r="A19" s="212">
        <v>10</v>
      </c>
      <c r="B19" s="218" t="s">
        <v>120</v>
      </c>
      <c r="C19" s="263" t="s">
        <v>121</v>
      </c>
      <c r="D19" s="220" t="s">
        <v>116</v>
      </c>
      <c r="E19" s="227">
        <v>58.5</v>
      </c>
      <c r="F19" s="230">
        <f>H19+J19</f>
        <v>0</v>
      </c>
      <c r="G19" s="231">
        <f>ROUND(E19*F19,2)</f>
        <v>0</v>
      </c>
      <c r="H19" s="231"/>
      <c r="I19" s="231">
        <f>ROUND(E19*H19,2)</f>
        <v>0</v>
      </c>
      <c r="J19" s="231"/>
      <c r="K19" s="231">
        <f>ROUND(E19*J19,2)</f>
        <v>0</v>
      </c>
      <c r="L19" s="231">
        <v>21</v>
      </c>
      <c r="M19" s="231">
        <f>G19*(1+L19/100)</f>
        <v>0</v>
      </c>
      <c r="N19" s="221">
        <v>0</v>
      </c>
      <c r="O19" s="221">
        <f>ROUND(E19*N19,5)</f>
        <v>0</v>
      </c>
      <c r="P19" s="221">
        <v>0</v>
      </c>
      <c r="Q19" s="221">
        <f>ROUND(E19*P19,5)</f>
        <v>0</v>
      </c>
      <c r="R19" s="221"/>
      <c r="S19" s="221"/>
      <c r="T19" s="222">
        <v>0.13</v>
      </c>
      <c r="U19" s="221">
        <f>ROUND(E19*T19,2)</f>
        <v>7.61</v>
      </c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99</v>
      </c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1" x14ac:dyDescent="0.2">
      <c r="A20" s="212">
        <v>11</v>
      </c>
      <c r="B20" s="218" t="s">
        <v>122</v>
      </c>
      <c r="C20" s="263" t="s">
        <v>123</v>
      </c>
      <c r="D20" s="220" t="s">
        <v>116</v>
      </c>
      <c r="E20" s="227">
        <v>58.5</v>
      </c>
      <c r="F20" s="230">
        <f>H20+J20</f>
        <v>0</v>
      </c>
      <c r="G20" s="231">
        <f>ROUND(E20*F20,2)</f>
        <v>0</v>
      </c>
      <c r="H20" s="231"/>
      <c r="I20" s="231">
        <f>ROUND(E20*H20,2)</f>
        <v>0</v>
      </c>
      <c r="J20" s="231"/>
      <c r="K20" s="231">
        <f>ROUND(E20*J20,2)</f>
        <v>0</v>
      </c>
      <c r="L20" s="231">
        <v>21</v>
      </c>
      <c r="M20" s="231">
        <f>G20*(1+L20/100)</f>
        <v>0</v>
      </c>
      <c r="N20" s="221">
        <v>0</v>
      </c>
      <c r="O20" s="221">
        <f>ROUND(E20*N20,5)</f>
        <v>0</v>
      </c>
      <c r="P20" s="221">
        <v>0</v>
      </c>
      <c r="Q20" s="221">
        <f>ROUND(E20*P20,5)</f>
        <v>0</v>
      </c>
      <c r="R20" s="221"/>
      <c r="S20" s="221"/>
      <c r="T20" s="222">
        <v>0.128</v>
      </c>
      <c r="U20" s="221">
        <f>ROUND(E20*T20,2)</f>
        <v>7.49</v>
      </c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99</v>
      </c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ht="22.5" outlineLevel="1" x14ac:dyDescent="0.2">
      <c r="A21" s="212">
        <v>12</v>
      </c>
      <c r="B21" s="218" t="s">
        <v>124</v>
      </c>
      <c r="C21" s="263" t="s">
        <v>125</v>
      </c>
      <c r="D21" s="220" t="s">
        <v>98</v>
      </c>
      <c r="E21" s="227">
        <v>92</v>
      </c>
      <c r="F21" s="230">
        <f>H21+J21</f>
        <v>0</v>
      </c>
      <c r="G21" s="231">
        <f>ROUND(E21*F21,2)</f>
        <v>0</v>
      </c>
      <c r="H21" s="231"/>
      <c r="I21" s="231">
        <f>ROUND(E21*H21,2)</f>
        <v>0</v>
      </c>
      <c r="J21" s="231"/>
      <c r="K21" s="231">
        <f>ROUND(E21*J21,2)</f>
        <v>0</v>
      </c>
      <c r="L21" s="231">
        <v>21</v>
      </c>
      <c r="M21" s="231">
        <f>G21*(1+L21/100)</f>
        <v>0</v>
      </c>
      <c r="N21" s="221">
        <v>0</v>
      </c>
      <c r="O21" s="221">
        <f>ROUND(E21*N21,5)</f>
        <v>0</v>
      </c>
      <c r="P21" s="221">
        <v>0</v>
      </c>
      <c r="Q21" s="221">
        <f>ROUND(E21*P21,5)</f>
        <v>0</v>
      </c>
      <c r="R21" s="221"/>
      <c r="S21" s="221"/>
      <c r="T21" s="222">
        <v>0</v>
      </c>
      <c r="U21" s="221">
        <f>ROUND(E21*T21,2)</f>
        <v>0</v>
      </c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99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ht="22.5" outlineLevel="1" x14ac:dyDescent="0.2">
      <c r="A22" s="212">
        <v>13</v>
      </c>
      <c r="B22" s="218" t="s">
        <v>126</v>
      </c>
      <c r="C22" s="263" t="s">
        <v>127</v>
      </c>
      <c r="D22" s="220" t="s">
        <v>116</v>
      </c>
      <c r="E22" s="227">
        <v>195</v>
      </c>
      <c r="F22" s="230">
        <f>H22+J22</f>
        <v>0</v>
      </c>
      <c r="G22" s="231">
        <f>ROUND(E22*F22,2)</f>
        <v>0</v>
      </c>
      <c r="H22" s="231"/>
      <c r="I22" s="231">
        <f>ROUND(E22*H22,2)</f>
        <v>0</v>
      </c>
      <c r="J22" s="231"/>
      <c r="K22" s="231">
        <f>ROUND(E22*J22,2)</f>
        <v>0</v>
      </c>
      <c r="L22" s="231">
        <v>21</v>
      </c>
      <c r="M22" s="231">
        <f>G22*(1+L22/100)</f>
        <v>0</v>
      </c>
      <c r="N22" s="221">
        <v>0</v>
      </c>
      <c r="O22" s="221">
        <f>ROUND(E22*N22,5)</f>
        <v>0</v>
      </c>
      <c r="P22" s="221">
        <v>0</v>
      </c>
      <c r="Q22" s="221">
        <f>ROUND(E22*P22,5)</f>
        <v>0</v>
      </c>
      <c r="R22" s="221"/>
      <c r="S22" s="221"/>
      <c r="T22" s="222">
        <v>0.15</v>
      </c>
      <c r="U22" s="221">
        <f>ROUND(E22*T22,2)</f>
        <v>29.25</v>
      </c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99</v>
      </c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x14ac:dyDescent="0.2">
      <c r="A23" s="213" t="s">
        <v>94</v>
      </c>
      <c r="B23" s="219" t="s">
        <v>59</v>
      </c>
      <c r="C23" s="265" t="s">
        <v>60</v>
      </c>
      <c r="D23" s="224"/>
      <c r="E23" s="229"/>
      <c r="F23" s="232"/>
      <c r="G23" s="232">
        <f>SUMIF(AE24:AE25,"&lt;&gt;NOR",G24:G25)</f>
        <v>0</v>
      </c>
      <c r="H23" s="232"/>
      <c r="I23" s="232">
        <f>SUM(I24:I25)</f>
        <v>0</v>
      </c>
      <c r="J23" s="232"/>
      <c r="K23" s="232">
        <f>SUM(K24:K25)</f>
        <v>0</v>
      </c>
      <c r="L23" s="232"/>
      <c r="M23" s="232">
        <f>SUM(M24:M25)</f>
        <v>0</v>
      </c>
      <c r="N23" s="225"/>
      <c r="O23" s="225">
        <f>SUM(O24:O25)</f>
        <v>0.52553000000000005</v>
      </c>
      <c r="P23" s="225"/>
      <c r="Q23" s="225">
        <f>SUM(Q24:Q25)</f>
        <v>0</v>
      </c>
      <c r="R23" s="225"/>
      <c r="S23" s="225"/>
      <c r="T23" s="226"/>
      <c r="U23" s="225">
        <f>SUM(U24:U25)</f>
        <v>26.38</v>
      </c>
      <c r="AE23" t="s">
        <v>95</v>
      </c>
    </row>
    <row r="24" spans="1:60" outlineLevel="1" x14ac:dyDescent="0.2">
      <c r="A24" s="212">
        <v>14</v>
      </c>
      <c r="B24" s="218" t="s">
        <v>128</v>
      </c>
      <c r="C24" s="263" t="s">
        <v>129</v>
      </c>
      <c r="D24" s="220" t="s">
        <v>116</v>
      </c>
      <c r="E24" s="227">
        <v>214.5</v>
      </c>
      <c r="F24" s="230">
        <f>H24+J24</f>
        <v>0</v>
      </c>
      <c r="G24" s="231">
        <f>ROUND(E24*F24,2)</f>
        <v>0</v>
      </c>
      <c r="H24" s="231"/>
      <c r="I24" s="231">
        <f>ROUND(E24*H24,2)</f>
        <v>0</v>
      </c>
      <c r="J24" s="231"/>
      <c r="K24" s="231">
        <f>ROUND(E24*J24,2)</f>
        <v>0</v>
      </c>
      <c r="L24" s="231">
        <v>21</v>
      </c>
      <c r="M24" s="231">
        <f>G24*(1+L24/100)</f>
        <v>0</v>
      </c>
      <c r="N24" s="221">
        <v>2.2499999999999998E-3</v>
      </c>
      <c r="O24" s="221">
        <f>ROUND(E24*N24,5)</f>
        <v>0.48263</v>
      </c>
      <c r="P24" s="221">
        <v>0</v>
      </c>
      <c r="Q24" s="221">
        <f>ROUND(E24*P24,5)</f>
        <v>0</v>
      </c>
      <c r="R24" s="221"/>
      <c r="S24" s="221"/>
      <c r="T24" s="222">
        <v>0.123</v>
      </c>
      <c r="U24" s="221">
        <f>ROUND(E24*T24,2)</f>
        <v>26.38</v>
      </c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99</v>
      </c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">
      <c r="A25" s="212">
        <v>15</v>
      </c>
      <c r="B25" s="218" t="s">
        <v>130</v>
      </c>
      <c r="C25" s="263" t="s">
        <v>131</v>
      </c>
      <c r="D25" s="220" t="s">
        <v>116</v>
      </c>
      <c r="E25" s="227">
        <v>214.5</v>
      </c>
      <c r="F25" s="230">
        <f>H25+J25</f>
        <v>0</v>
      </c>
      <c r="G25" s="231">
        <f>ROUND(E25*F25,2)</f>
        <v>0</v>
      </c>
      <c r="H25" s="231"/>
      <c r="I25" s="231">
        <f>ROUND(E25*H25,2)</f>
        <v>0</v>
      </c>
      <c r="J25" s="231"/>
      <c r="K25" s="231">
        <f>ROUND(E25*J25,2)</f>
        <v>0</v>
      </c>
      <c r="L25" s="231">
        <v>21</v>
      </c>
      <c r="M25" s="231">
        <f>G25*(1+L25/100)</f>
        <v>0</v>
      </c>
      <c r="N25" s="221">
        <v>2.0000000000000001E-4</v>
      </c>
      <c r="O25" s="221">
        <f>ROUND(E25*N25,5)</f>
        <v>4.2900000000000001E-2</v>
      </c>
      <c r="P25" s="221">
        <v>0</v>
      </c>
      <c r="Q25" s="221">
        <f>ROUND(E25*P25,5)</f>
        <v>0</v>
      </c>
      <c r="R25" s="221"/>
      <c r="S25" s="221"/>
      <c r="T25" s="222">
        <v>0</v>
      </c>
      <c r="U25" s="221">
        <f>ROUND(E25*T25,2)</f>
        <v>0</v>
      </c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132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x14ac:dyDescent="0.2">
      <c r="A26" s="213" t="s">
        <v>94</v>
      </c>
      <c r="B26" s="219" t="s">
        <v>61</v>
      </c>
      <c r="C26" s="265" t="s">
        <v>62</v>
      </c>
      <c r="D26" s="224"/>
      <c r="E26" s="229"/>
      <c r="F26" s="232"/>
      <c r="G26" s="232">
        <f>SUMIF(AE27:AE32,"&lt;&gt;NOR",G27:G32)</f>
        <v>0</v>
      </c>
      <c r="H26" s="232"/>
      <c r="I26" s="232">
        <f>SUM(I27:I32)</f>
        <v>0</v>
      </c>
      <c r="J26" s="232"/>
      <c r="K26" s="232">
        <f>SUM(K27:K32)</f>
        <v>0</v>
      </c>
      <c r="L26" s="232"/>
      <c r="M26" s="232">
        <f>SUM(M27:M32)</f>
        <v>0</v>
      </c>
      <c r="N26" s="225"/>
      <c r="O26" s="225">
        <f>SUM(O27:O32)</f>
        <v>206.93384999999998</v>
      </c>
      <c r="P26" s="225"/>
      <c r="Q26" s="225">
        <f>SUM(Q27:Q32)</f>
        <v>0</v>
      </c>
      <c r="R26" s="225"/>
      <c r="S26" s="225"/>
      <c r="T26" s="226"/>
      <c r="U26" s="225">
        <f>SUM(U27:U32)</f>
        <v>122.7</v>
      </c>
      <c r="AE26" t="s">
        <v>95</v>
      </c>
    </row>
    <row r="27" spans="1:60" outlineLevel="1" x14ac:dyDescent="0.2">
      <c r="A27" s="212">
        <v>16</v>
      </c>
      <c r="B27" s="218" t="s">
        <v>133</v>
      </c>
      <c r="C27" s="263" t="s">
        <v>134</v>
      </c>
      <c r="D27" s="220" t="s">
        <v>116</v>
      </c>
      <c r="E27" s="227">
        <v>195</v>
      </c>
      <c r="F27" s="230">
        <f>H27+J27</f>
        <v>0</v>
      </c>
      <c r="G27" s="231">
        <f>ROUND(E27*F27,2)</f>
        <v>0</v>
      </c>
      <c r="H27" s="231"/>
      <c r="I27" s="231">
        <f>ROUND(E27*H27,2)</f>
        <v>0</v>
      </c>
      <c r="J27" s="231"/>
      <c r="K27" s="231">
        <f>ROUND(E27*J27,2)</f>
        <v>0</v>
      </c>
      <c r="L27" s="231">
        <v>21</v>
      </c>
      <c r="M27" s="231">
        <f>G27*(1+L27/100)</f>
        <v>0</v>
      </c>
      <c r="N27" s="221">
        <v>0.32250000000000001</v>
      </c>
      <c r="O27" s="221">
        <f>ROUND(E27*N27,5)</f>
        <v>62.887500000000003</v>
      </c>
      <c r="P27" s="221">
        <v>0</v>
      </c>
      <c r="Q27" s="221">
        <f>ROUND(E27*P27,5)</f>
        <v>0</v>
      </c>
      <c r="R27" s="221"/>
      <c r="S27" s="221"/>
      <c r="T27" s="222">
        <v>2.5999999999999999E-2</v>
      </c>
      <c r="U27" s="221">
        <f>ROUND(E27*T27,2)</f>
        <v>5.07</v>
      </c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99</v>
      </c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ht="22.5" outlineLevel="1" x14ac:dyDescent="0.2">
      <c r="A28" s="212">
        <v>17</v>
      </c>
      <c r="B28" s="218" t="s">
        <v>135</v>
      </c>
      <c r="C28" s="263" t="s">
        <v>136</v>
      </c>
      <c r="D28" s="220" t="s">
        <v>116</v>
      </c>
      <c r="E28" s="227">
        <v>195</v>
      </c>
      <c r="F28" s="230">
        <f>H28+J28</f>
        <v>0</v>
      </c>
      <c r="G28" s="231">
        <f>ROUND(E28*F28,2)</f>
        <v>0</v>
      </c>
      <c r="H28" s="231"/>
      <c r="I28" s="231">
        <f>ROUND(E28*H28,2)</f>
        <v>0</v>
      </c>
      <c r="J28" s="231"/>
      <c r="K28" s="231">
        <f>ROUND(E28*J28,2)</f>
        <v>0</v>
      </c>
      <c r="L28" s="231">
        <v>21</v>
      </c>
      <c r="M28" s="231">
        <f>G28*(1+L28/100)</f>
        <v>0</v>
      </c>
      <c r="N28" s="221">
        <v>0.46</v>
      </c>
      <c r="O28" s="221">
        <f>ROUND(E28*N28,5)</f>
        <v>89.7</v>
      </c>
      <c r="P28" s="221">
        <v>0</v>
      </c>
      <c r="Q28" s="221">
        <f>ROUND(E28*P28,5)</f>
        <v>0</v>
      </c>
      <c r="R28" s="221"/>
      <c r="S28" s="221"/>
      <c r="T28" s="222">
        <v>2.9000000000000001E-2</v>
      </c>
      <c r="U28" s="221">
        <f>ROUND(E28*T28,2)</f>
        <v>5.66</v>
      </c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99</v>
      </c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1" x14ac:dyDescent="0.2">
      <c r="A29" s="212">
        <v>18</v>
      </c>
      <c r="B29" s="218" t="s">
        <v>137</v>
      </c>
      <c r="C29" s="263" t="s">
        <v>138</v>
      </c>
      <c r="D29" s="220" t="s">
        <v>116</v>
      </c>
      <c r="E29" s="227">
        <v>195</v>
      </c>
      <c r="F29" s="230">
        <f>H29+J29</f>
        <v>0</v>
      </c>
      <c r="G29" s="231">
        <f>ROUND(E29*F29,2)</f>
        <v>0</v>
      </c>
      <c r="H29" s="231"/>
      <c r="I29" s="231">
        <f>ROUND(E29*H29,2)</f>
        <v>0</v>
      </c>
      <c r="J29" s="231"/>
      <c r="K29" s="231">
        <f>ROUND(E29*J29,2)</f>
        <v>0</v>
      </c>
      <c r="L29" s="231">
        <v>21</v>
      </c>
      <c r="M29" s="231">
        <f>G29*(1+L29/100)</f>
        <v>0</v>
      </c>
      <c r="N29" s="221">
        <v>1.1E-4</v>
      </c>
      <c r="O29" s="221">
        <f>ROUND(E29*N29,5)</f>
        <v>2.145E-2</v>
      </c>
      <c r="P29" s="221">
        <v>0</v>
      </c>
      <c r="Q29" s="221">
        <f>ROUND(E29*P29,5)</f>
        <v>0</v>
      </c>
      <c r="R29" s="221"/>
      <c r="S29" s="221"/>
      <c r="T29" s="222">
        <v>8.0000000000000002E-3</v>
      </c>
      <c r="U29" s="221">
        <f>ROUND(E29*T29,2)</f>
        <v>1.56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99</v>
      </c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">
      <c r="A30" s="212">
        <v>19</v>
      </c>
      <c r="B30" s="218" t="s">
        <v>139</v>
      </c>
      <c r="C30" s="263" t="s">
        <v>140</v>
      </c>
      <c r="D30" s="220" t="s">
        <v>116</v>
      </c>
      <c r="E30" s="227">
        <v>195</v>
      </c>
      <c r="F30" s="230">
        <f>H30+J30</f>
        <v>0</v>
      </c>
      <c r="G30" s="231">
        <f>ROUND(E30*F30,2)</f>
        <v>0</v>
      </c>
      <c r="H30" s="231"/>
      <c r="I30" s="231">
        <f>ROUND(E30*H30,2)</f>
        <v>0</v>
      </c>
      <c r="J30" s="231"/>
      <c r="K30" s="231">
        <f>ROUND(E30*J30,2)</f>
        <v>0</v>
      </c>
      <c r="L30" s="231">
        <v>21</v>
      </c>
      <c r="M30" s="231">
        <f>G30*(1+L30/100)</f>
        <v>0</v>
      </c>
      <c r="N30" s="221">
        <v>9.2799999999999994E-2</v>
      </c>
      <c r="O30" s="221">
        <f>ROUND(E30*N30,5)</f>
        <v>18.096</v>
      </c>
      <c r="P30" s="221">
        <v>0</v>
      </c>
      <c r="Q30" s="221">
        <f>ROUND(E30*P30,5)</f>
        <v>0</v>
      </c>
      <c r="R30" s="221"/>
      <c r="S30" s="221"/>
      <c r="T30" s="222">
        <v>0.47799999999999998</v>
      </c>
      <c r="U30" s="221">
        <f>ROUND(E30*T30,2)</f>
        <v>93.21</v>
      </c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99</v>
      </c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ht="22.5" outlineLevel="1" x14ac:dyDescent="0.2">
      <c r="A31" s="212">
        <v>20</v>
      </c>
      <c r="B31" s="218" t="s">
        <v>141</v>
      </c>
      <c r="C31" s="263" t="s">
        <v>142</v>
      </c>
      <c r="D31" s="220" t="s">
        <v>116</v>
      </c>
      <c r="E31" s="227">
        <v>210</v>
      </c>
      <c r="F31" s="230">
        <f>H31+J31</f>
        <v>0</v>
      </c>
      <c r="G31" s="231">
        <f>ROUND(E31*F31,2)</f>
        <v>0</v>
      </c>
      <c r="H31" s="231"/>
      <c r="I31" s="231">
        <f>ROUND(E31*H31,2)</f>
        <v>0</v>
      </c>
      <c r="J31" s="231"/>
      <c r="K31" s="231">
        <f>ROUND(E31*J31,2)</f>
        <v>0</v>
      </c>
      <c r="L31" s="231">
        <v>21</v>
      </c>
      <c r="M31" s="231">
        <f>G31*(1+L31/100)</f>
        <v>0</v>
      </c>
      <c r="N31" s="221">
        <v>0.17244999999999999</v>
      </c>
      <c r="O31" s="221">
        <f>ROUND(E31*N31,5)</f>
        <v>36.214500000000001</v>
      </c>
      <c r="P31" s="221">
        <v>0</v>
      </c>
      <c r="Q31" s="221">
        <f>ROUND(E31*P31,5)</f>
        <v>0</v>
      </c>
      <c r="R31" s="221"/>
      <c r="S31" s="221"/>
      <c r="T31" s="222">
        <v>0</v>
      </c>
      <c r="U31" s="221">
        <f>ROUND(E31*T31,2)</f>
        <v>0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132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">
      <c r="A32" s="212">
        <v>21</v>
      </c>
      <c r="B32" s="218" t="s">
        <v>143</v>
      </c>
      <c r="C32" s="263" t="s">
        <v>144</v>
      </c>
      <c r="D32" s="220" t="s">
        <v>145</v>
      </c>
      <c r="E32" s="227">
        <v>40</v>
      </c>
      <c r="F32" s="230">
        <f>H32+J32</f>
        <v>0</v>
      </c>
      <c r="G32" s="231">
        <f>ROUND(E32*F32,2)</f>
        <v>0</v>
      </c>
      <c r="H32" s="231"/>
      <c r="I32" s="231">
        <f>ROUND(E32*H32,2)</f>
        <v>0</v>
      </c>
      <c r="J32" s="231"/>
      <c r="K32" s="231">
        <f>ROUND(E32*J32,2)</f>
        <v>0</v>
      </c>
      <c r="L32" s="231">
        <v>21</v>
      </c>
      <c r="M32" s="231">
        <f>G32*(1+L32/100)</f>
        <v>0</v>
      </c>
      <c r="N32" s="221">
        <v>3.6000000000000002E-4</v>
      </c>
      <c r="O32" s="221">
        <f>ROUND(E32*N32,5)</f>
        <v>1.44E-2</v>
      </c>
      <c r="P32" s="221">
        <v>0</v>
      </c>
      <c r="Q32" s="221">
        <f>ROUND(E32*P32,5)</f>
        <v>0</v>
      </c>
      <c r="R32" s="221"/>
      <c r="S32" s="221"/>
      <c r="T32" s="222">
        <v>0.43</v>
      </c>
      <c r="U32" s="221">
        <f>ROUND(E32*T32,2)</f>
        <v>17.2</v>
      </c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99</v>
      </c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x14ac:dyDescent="0.2">
      <c r="A33" s="213" t="s">
        <v>94</v>
      </c>
      <c r="B33" s="219" t="s">
        <v>63</v>
      </c>
      <c r="C33" s="265" t="s">
        <v>64</v>
      </c>
      <c r="D33" s="224"/>
      <c r="E33" s="229"/>
      <c r="F33" s="232"/>
      <c r="G33" s="232">
        <f>SUMIF(AE34:AE34,"&lt;&gt;NOR",G34:G34)</f>
        <v>0</v>
      </c>
      <c r="H33" s="232"/>
      <c r="I33" s="232">
        <f>SUM(I34:I34)</f>
        <v>0</v>
      </c>
      <c r="J33" s="232"/>
      <c r="K33" s="232">
        <f>SUM(K34:K34)</f>
        <v>0</v>
      </c>
      <c r="L33" s="232"/>
      <c r="M33" s="232">
        <f>SUM(M34:M34)</f>
        <v>0</v>
      </c>
      <c r="N33" s="225"/>
      <c r="O33" s="225">
        <f>SUM(O34:O34)</f>
        <v>36.65099</v>
      </c>
      <c r="P33" s="225"/>
      <c r="Q33" s="225">
        <f>SUM(Q34:Q34)</f>
        <v>0</v>
      </c>
      <c r="R33" s="225"/>
      <c r="S33" s="225"/>
      <c r="T33" s="226"/>
      <c r="U33" s="225">
        <f>SUM(U34:U34)</f>
        <v>30.94</v>
      </c>
      <c r="AE33" t="s">
        <v>95</v>
      </c>
    </row>
    <row r="34" spans="1:60" ht="22.5" outlineLevel="1" x14ac:dyDescent="0.2">
      <c r="A34" s="212">
        <v>22</v>
      </c>
      <c r="B34" s="218" t="s">
        <v>146</v>
      </c>
      <c r="C34" s="263" t="s">
        <v>147</v>
      </c>
      <c r="D34" s="220" t="s">
        <v>145</v>
      </c>
      <c r="E34" s="227">
        <v>191</v>
      </c>
      <c r="F34" s="230">
        <f>H34+J34</f>
        <v>0</v>
      </c>
      <c r="G34" s="231">
        <f>ROUND(E34*F34,2)</f>
        <v>0</v>
      </c>
      <c r="H34" s="231"/>
      <c r="I34" s="231">
        <f>ROUND(E34*H34,2)</f>
        <v>0</v>
      </c>
      <c r="J34" s="231"/>
      <c r="K34" s="231">
        <f>ROUND(E34*J34,2)</f>
        <v>0</v>
      </c>
      <c r="L34" s="231">
        <v>21</v>
      </c>
      <c r="M34" s="231">
        <f>G34*(1+L34/100)</f>
        <v>0</v>
      </c>
      <c r="N34" s="221">
        <v>0.19189000000000001</v>
      </c>
      <c r="O34" s="221">
        <f>ROUND(E34*N34,5)</f>
        <v>36.65099</v>
      </c>
      <c r="P34" s="221">
        <v>0</v>
      </c>
      <c r="Q34" s="221">
        <f>ROUND(E34*P34,5)</f>
        <v>0</v>
      </c>
      <c r="R34" s="221"/>
      <c r="S34" s="221"/>
      <c r="T34" s="222">
        <v>0.16200000000000001</v>
      </c>
      <c r="U34" s="221">
        <f>ROUND(E34*T34,2)</f>
        <v>30.94</v>
      </c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99</v>
      </c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x14ac:dyDescent="0.2">
      <c r="A35" s="213" t="s">
        <v>94</v>
      </c>
      <c r="B35" s="219" t="s">
        <v>65</v>
      </c>
      <c r="C35" s="265" t="s">
        <v>66</v>
      </c>
      <c r="D35" s="224"/>
      <c r="E35" s="229"/>
      <c r="F35" s="232"/>
      <c r="G35" s="232">
        <f>SUMIF(AE36:AE36,"&lt;&gt;NOR",G36:G36)</f>
        <v>0</v>
      </c>
      <c r="H35" s="232"/>
      <c r="I35" s="232">
        <f>SUM(I36:I36)</f>
        <v>0</v>
      </c>
      <c r="J35" s="232"/>
      <c r="K35" s="232">
        <f>SUM(K36:K36)</f>
        <v>0</v>
      </c>
      <c r="L35" s="232"/>
      <c r="M35" s="232">
        <f>SUM(M36:M36)</f>
        <v>0</v>
      </c>
      <c r="N35" s="225"/>
      <c r="O35" s="225">
        <f>SUM(O36:O36)</f>
        <v>0</v>
      </c>
      <c r="P35" s="225"/>
      <c r="Q35" s="225">
        <f>SUM(Q36:Q36)</f>
        <v>0</v>
      </c>
      <c r="R35" s="225"/>
      <c r="S35" s="225"/>
      <c r="T35" s="226"/>
      <c r="U35" s="225">
        <f>SUM(U36:U36)</f>
        <v>95.2</v>
      </c>
      <c r="AE35" t="s">
        <v>95</v>
      </c>
    </row>
    <row r="36" spans="1:60" outlineLevel="1" x14ac:dyDescent="0.2">
      <c r="A36" s="212">
        <v>23</v>
      </c>
      <c r="B36" s="218" t="s">
        <v>148</v>
      </c>
      <c r="C36" s="263" t="s">
        <v>149</v>
      </c>
      <c r="D36" s="220" t="s">
        <v>150</v>
      </c>
      <c r="E36" s="227">
        <v>244.11036999999999</v>
      </c>
      <c r="F36" s="230">
        <f>H36+J36</f>
        <v>0</v>
      </c>
      <c r="G36" s="231">
        <f>ROUND(E36*F36,2)</f>
        <v>0</v>
      </c>
      <c r="H36" s="231"/>
      <c r="I36" s="231">
        <f>ROUND(E36*H36,2)</f>
        <v>0</v>
      </c>
      <c r="J36" s="231"/>
      <c r="K36" s="231">
        <f>ROUND(E36*J36,2)</f>
        <v>0</v>
      </c>
      <c r="L36" s="231">
        <v>21</v>
      </c>
      <c r="M36" s="231">
        <f>G36*(1+L36/100)</f>
        <v>0</v>
      </c>
      <c r="N36" s="221">
        <v>0</v>
      </c>
      <c r="O36" s="221">
        <f>ROUND(E36*N36,5)</f>
        <v>0</v>
      </c>
      <c r="P36" s="221">
        <v>0</v>
      </c>
      <c r="Q36" s="221">
        <f>ROUND(E36*P36,5)</f>
        <v>0</v>
      </c>
      <c r="R36" s="221"/>
      <c r="S36" s="221"/>
      <c r="T36" s="222">
        <v>0.39</v>
      </c>
      <c r="U36" s="221">
        <f>ROUND(E36*T36,2)</f>
        <v>95.2</v>
      </c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151</v>
      </c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x14ac:dyDescent="0.2">
      <c r="A37" s="213" t="s">
        <v>94</v>
      </c>
      <c r="B37" s="219" t="s">
        <v>67</v>
      </c>
      <c r="C37" s="265" t="s">
        <v>26</v>
      </c>
      <c r="D37" s="224"/>
      <c r="E37" s="229"/>
      <c r="F37" s="232"/>
      <c r="G37" s="232">
        <f>SUMIF(AE38:AE38,"&lt;&gt;NOR",G38:G38)</f>
        <v>0</v>
      </c>
      <c r="H37" s="232"/>
      <c r="I37" s="232">
        <f>SUM(I38:I38)</f>
        <v>0</v>
      </c>
      <c r="J37" s="232"/>
      <c r="K37" s="232">
        <f>SUM(K38:K38)</f>
        <v>0</v>
      </c>
      <c r="L37" s="232"/>
      <c r="M37" s="232">
        <f>SUM(M38:M38)</f>
        <v>0</v>
      </c>
      <c r="N37" s="225"/>
      <c r="O37" s="225">
        <f>SUM(O38:O38)</f>
        <v>0</v>
      </c>
      <c r="P37" s="225"/>
      <c r="Q37" s="225">
        <f>SUM(Q38:Q38)</f>
        <v>0</v>
      </c>
      <c r="R37" s="225"/>
      <c r="S37" s="225"/>
      <c r="T37" s="226"/>
      <c r="U37" s="225">
        <f>SUM(U38:U38)</f>
        <v>0</v>
      </c>
      <c r="AE37" t="s">
        <v>95</v>
      </c>
    </row>
    <row r="38" spans="1:60" ht="22.5" outlineLevel="1" x14ac:dyDescent="0.2">
      <c r="A38" s="241">
        <v>24</v>
      </c>
      <c r="B38" s="242" t="s">
        <v>152</v>
      </c>
      <c r="C38" s="266" t="s">
        <v>153</v>
      </c>
      <c r="D38" s="243" t="s">
        <v>154</v>
      </c>
      <c r="E38" s="244">
        <v>1</v>
      </c>
      <c r="F38" s="245">
        <f>H38+J38</f>
        <v>0</v>
      </c>
      <c r="G38" s="246">
        <f>ROUND(E38*F38,2)</f>
        <v>0</v>
      </c>
      <c r="H38" s="246"/>
      <c r="I38" s="246">
        <f>ROUND(E38*H38,2)</f>
        <v>0</v>
      </c>
      <c r="J38" s="246"/>
      <c r="K38" s="246">
        <f>ROUND(E38*J38,2)</f>
        <v>0</v>
      </c>
      <c r="L38" s="246">
        <v>21</v>
      </c>
      <c r="M38" s="246">
        <f>G38*(1+L38/100)</f>
        <v>0</v>
      </c>
      <c r="N38" s="247">
        <v>0</v>
      </c>
      <c r="O38" s="247">
        <f>ROUND(E38*N38,5)</f>
        <v>0</v>
      </c>
      <c r="P38" s="247">
        <v>0</v>
      </c>
      <c r="Q38" s="247">
        <f>ROUND(E38*P38,5)</f>
        <v>0</v>
      </c>
      <c r="R38" s="247"/>
      <c r="S38" s="247"/>
      <c r="T38" s="248">
        <v>0</v>
      </c>
      <c r="U38" s="247">
        <f>ROUND(E38*T38,2)</f>
        <v>0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155</v>
      </c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x14ac:dyDescent="0.2">
      <c r="A39" s="6"/>
      <c r="B39" s="7" t="s">
        <v>156</v>
      </c>
      <c r="C39" s="267" t="s">
        <v>156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AC39">
        <v>12</v>
      </c>
      <c r="AD39">
        <v>21</v>
      </c>
    </row>
    <row r="40" spans="1:60" x14ac:dyDescent="0.2">
      <c r="A40" s="249"/>
      <c r="B40" s="250" t="s">
        <v>28</v>
      </c>
      <c r="C40" s="268" t="s">
        <v>156</v>
      </c>
      <c r="D40" s="251"/>
      <c r="E40" s="251"/>
      <c r="F40" s="251"/>
      <c r="G40" s="262">
        <f>G8+G23+G26+G33+G35+G37</f>
        <v>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AC40">
        <f>SUMIF(L7:L38,AC39,G7:G38)</f>
        <v>0</v>
      </c>
      <c r="AD40">
        <f>SUMIF(L7:L38,AD39,G7:G38)</f>
        <v>0</v>
      </c>
      <c r="AE40" t="s">
        <v>157</v>
      </c>
    </row>
    <row r="41" spans="1:60" x14ac:dyDescent="0.2">
      <c r="A41" s="6"/>
      <c r="B41" s="7" t="s">
        <v>156</v>
      </c>
      <c r="C41" s="267" t="s">
        <v>156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60" x14ac:dyDescent="0.2">
      <c r="A42" s="6"/>
      <c r="B42" s="7" t="s">
        <v>156</v>
      </c>
      <c r="C42" s="267" t="s">
        <v>156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60" x14ac:dyDescent="0.2">
      <c r="A43" s="252" t="s">
        <v>158</v>
      </c>
      <c r="B43" s="252"/>
      <c r="C43" s="26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60" x14ac:dyDescent="0.2">
      <c r="A44" s="253"/>
      <c r="B44" s="254"/>
      <c r="C44" s="270"/>
      <c r="D44" s="254"/>
      <c r="E44" s="254"/>
      <c r="F44" s="254"/>
      <c r="G44" s="25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AE44" t="s">
        <v>159</v>
      </c>
    </row>
    <row r="45" spans="1:60" x14ac:dyDescent="0.2">
      <c r="A45" s="256"/>
      <c r="B45" s="257"/>
      <c r="C45" s="271"/>
      <c r="D45" s="257"/>
      <c r="E45" s="257"/>
      <c r="F45" s="257"/>
      <c r="G45" s="25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60" x14ac:dyDescent="0.2">
      <c r="A46" s="256"/>
      <c r="B46" s="257"/>
      <c r="C46" s="271"/>
      <c r="D46" s="257"/>
      <c r="E46" s="257"/>
      <c r="F46" s="257"/>
      <c r="G46" s="25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60" x14ac:dyDescent="0.2">
      <c r="A47" s="256"/>
      <c r="B47" s="257"/>
      <c r="C47" s="271"/>
      <c r="D47" s="257"/>
      <c r="E47" s="257"/>
      <c r="F47" s="257"/>
      <c r="G47" s="25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60" x14ac:dyDescent="0.2">
      <c r="A48" s="259"/>
      <c r="B48" s="260"/>
      <c r="C48" s="272"/>
      <c r="D48" s="260"/>
      <c r="E48" s="260"/>
      <c r="F48" s="260"/>
      <c r="G48" s="261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31" x14ac:dyDescent="0.2">
      <c r="A49" s="6"/>
      <c r="B49" s="7" t="s">
        <v>156</v>
      </c>
      <c r="C49" s="267" t="s">
        <v>156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31" x14ac:dyDescent="0.2">
      <c r="C50" s="273"/>
      <c r="AE50" t="s">
        <v>160</v>
      </c>
    </row>
  </sheetData>
  <mergeCells count="6">
    <mergeCell ref="A1:G1"/>
    <mergeCell ref="C2:G2"/>
    <mergeCell ref="C3:G3"/>
    <mergeCell ref="C4:G4"/>
    <mergeCell ref="A43:C43"/>
    <mergeCell ref="A44:G48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2014-02-28T09:52:57Z</cp:lastPrinted>
  <dcterms:created xsi:type="dcterms:W3CDTF">2009-04-08T07:15:50Z</dcterms:created>
  <dcterms:modified xsi:type="dcterms:W3CDTF">2026-01-31T20:46:38Z</dcterms:modified>
</cp:coreProperties>
</file>