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60" yWindow="270" windowWidth="18735" windowHeight="11760" activeTab="1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Pol'!$A$1:$U$71</definedName>
    <definedName name="_xlnm.Print_Area" localSheetId="1">Stavba!$A$1:$J$59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8" i="1" l="1"/>
  <c r="I57" i="1"/>
  <c r="I56" i="1"/>
  <c r="I55" i="1"/>
  <c r="I54" i="1"/>
  <c r="I53" i="1"/>
  <c r="I52" i="1"/>
  <c r="I51" i="1"/>
  <c r="I50" i="1"/>
  <c r="I49" i="1"/>
  <c r="I48" i="1"/>
  <c r="I47" i="1"/>
  <c r="G39" i="1"/>
  <c r="F39" i="1"/>
  <c r="G61" i="12"/>
  <c r="AC61" i="12"/>
  <c r="AD61" i="12"/>
  <c r="F9" i="12"/>
  <c r="G9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 s="1"/>
  <c r="M10" i="12" s="1"/>
  <c r="I10" i="12"/>
  <c r="K10" i="12"/>
  <c r="O10" i="12"/>
  <c r="Q10" i="12"/>
  <c r="U10" i="12"/>
  <c r="F11" i="12"/>
  <c r="G11" i="12" s="1"/>
  <c r="M11" i="12" s="1"/>
  <c r="I11" i="12"/>
  <c r="K11" i="12"/>
  <c r="O11" i="12"/>
  <c r="Q11" i="12"/>
  <c r="U11" i="12"/>
  <c r="F12" i="12"/>
  <c r="G12" i="12" s="1"/>
  <c r="M12" i="12" s="1"/>
  <c r="I12" i="12"/>
  <c r="K12" i="12"/>
  <c r="O12" i="12"/>
  <c r="Q12" i="12"/>
  <c r="U12" i="12"/>
  <c r="F13" i="12"/>
  <c r="G13" i="12" s="1"/>
  <c r="M13" i="12" s="1"/>
  <c r="I13" i="12"/>
  <c r="K13" i="12"/>
  <c r="O13" i="12"/>
  <c r="Q13" i="12"/>
  <c r="U13" i="12"/>
  <c r="F15" i="12"/>
  <c r="G15" i="12" s="1"/>
  <c r="M15" i="12" s="1"/>
  <c r="I15" i="12"/>
  <c r="K15" i="12"/>
  <c r="O15" i="12"/>
  <c r="Q15" i="12"/>
  <c r="U15" i="12"/>
  <c r="F16" i="12"/>
  <c r="G16" i="12" s="1"/>
  <c r="M16" i="12" s="1"/>
  <c r="I16" i="12"/>
  <c r="K16" i="12"/>
  <c r="O16" i="12"/>
  <c r="Q16" i="12"/>
  <c r="U16" i="12"/>
  <c r="F17" i="12"/>
  <c r="G17" i="12" s="1"/>
  <c r="M17" i="12" s="1"/>
  <c r="I17" i="12"/>
  <c r="K17" i="12"/>
  <c r="O17" i="12"/>
  <c r="Q17" i="12"/>
  <c r="U17" i="12"/>
  <c r="F18" i="12"/>
  <c r="G18" i="12" s="1"/>
  <c r="M18" i="12" s="1"/>
  <c r="I18" i="12"/>
  <c r="K18" i="12"/>
  <c r="O18" i="12"/>
  <c r="Q18" i="12"/>
  <c r="U18" i="12"/>
  <c r="F20" i="12"/>
  <c r="G20" i="12"/>
  <c r="M20" i="12" s="1"/>
  <c r="M19" i="12" s="1"/>
  <c r="I20" i="12"/>
  <c r="I19" i="12" s="1"/>
  <c r="K20" i="12"/>
  <c r="K19" i="12" s="1"/>
  <c r="O20" i="12"/>
  <c r="O19" i="12" s="1"/>
  <c r="Q20" i="12"/>
  <c r="Q19" i="12" s="1"/>
  <c r="U20" i="12"/>
  <c r="U19" i="12" s="1"/>
  <c r="F22" i="12"/>
  <c r="G22" i="12"/>
  <c r="M22" i="12" s="1"/>
  <c r="M21" i="12" s="1"/>
  <c r="I22" i="12"/>
  <c r="I21" i="12" s="1"/>
  <c r="K22" i="12"/>
  <c r="K21" i="12" s="1"/>
  <c r="O22" i="12"/>
  <c r="O21" i="12" s="1"/>
  <c r="Q22" i="12"/>
  <c r="Q21" i="12" s="1"/>
  <c r="U22" i="12"/>
  <c r="U21" i="12" s="1"/>
  <c r="F23" i="12"/>
  <c r="G23" i="12"/>
  <c r="M23" i="12" s="1"/>
  <c r="I23" i="12"/>
  <c r="K23" i="12"/>
  <c r="O23" i="12"/>
  <c r="Q23" i="12"/>
  <c r="U23" i="12"/>
  <c r="F25" i="12"/>
  <c r="G25" i="12" s="1"/>
  <c r="I25" i="12"/>
  <c r="I24" i="12" s="1"/>
  <c r="K25" i="12"/>
  <c r="K24" i="12" s="1"/>
  <c r="O25" i="12"/>
  <c r="O24" i="12" s="1"/>
  <c r="Q25" i="12"/>
  <c r="Q24" i="12" s="1"/>
  <c r="U25" i="12"/>
  <c r="U24" i="12" s="1"/>
  <c r="F26" i="12"/>
  <c r="G26" i="12"/>
  <c r="M26" i="12" s="1"/>
  <c r="I26" i="12"/>
  <c r="K26" i="12"/>
  <c r="O26" i="12"/>
  <c r="Q26" i="12"/>
  <c r="U26" i="12"/>
  <c r="F27" i="12"/>
  <c r="G27" i="12"/>
  <c r="M27" i="12" s="1"/>
  <c r="I27" i="12"/>
  <c r="K27" i="12"/>
  <c r="O27" i="12"/>
  <c r="Q27" i="12"/>
  <c r="U27" i="12"/>
  <c r="F28" i="12"/>
  <c r="G28" i="12"/>
  <c r="M28" i="12" s="1"/>
  <c r="I28" i="12"/>
  <c r="K28" i="12"/>
  <c r="O28" i="12"/>
  <c r="Q28" i="12"/>
  <c r="U28" i="12"/>
  <c r="F29" i="12"/>
  <c r="G29" i="12"/>
  <c r="M29" i="12" s="1"/>
  <c r="I29" i="12"/>
  <c r="K29" i="12"/>
  <c r="O29" i="12"/>
  <c r="Q29" i="12"/>
  <c r="U29" i="12"/>
  <c r="F30" i="12"/>
  <c r="G30" i="12"/>
  <c r="M30" i="12" s="1"/>
  <c r="I30" i="12"/>
  <c r="K30" i="12"/>
  <c r="O30" i="12"/>
  <c r="Q30" i="12"/>
  <c r="U30" i="12"/>
  <c r="F32" i="12"/>
  <c r="G32" i="12" s="1"/>
  <c r="I32" i="12"/>
  <c r="I31" i="12" s="1"/>
  <c r="K32" i="12"/>
  <c r="K31" i="12" s="1"/>
  <c r="O32" i="12"/>
  <c r="O31" i="12" s="1"/>
  <c r="Q32" i="12"/>
  <c r="Q31" i="12" s="1"/>
  <c r="U32" i="12"/>
  <c r="U31" i="12" s="1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 s="1"/>
  <c r="M36" i="12" s="1"/>
  <c r="I36" i="12"/>
  <c r="K36" i="12"/>
  <c r="O36" i="12"/>
  <c r="Q36" i="12"/>
  <c r="U36" i="12"/>
  <c r="G37" i="12"/>
  <c r="F38" i="12"/>
  <c r="G38" i="12"/>
  <c r="M38" i="12" s="1"/>
  <c r="M37" i="12" s="1"/>
  <c r="I38" i="12"/>
  <c r="I37" i="12" s="1"/>
  <c r="K38" i="12"/>
  <c r="K37" i="12" s="1"/>
  <c r="O38" i="12"/>
  <c r="O37" i="12" s="1"/>
  <c r="Q38" i="12"/>
  <c r="Q37" i="12" s="1"/>
  <c r="U38" i="12"/>
  <c r="U37" i="12" s="1"/>
  <c r="F40" i="12"/>
  <c r="G40" i="12" s="1"/>
  <c r="I40" i="12"/>
  <c r="I39" i="12" s="1"/>
  <c r="K40" i="12"/>
  <c r="K39" i="12" s="1"/>
  <c r="O40" i="12"/>
  <c r="O39" i="12" s="1"/>
  <c r="Q40" i="12"/>
  <c r="Q39" i="12" s="1"/>
  <c r="U40" i="12"/>
  <c r="U39" i="12" s="1"/>
  <c r="F41" i="12"/>
  <c r="G41" i="12" s="1"/>
  <c r="M41" i="12" s="1"/>
  <c r="I41" i="12"/>
  <c r="K41" i="12"/>
  <c r="O41" i="12"/>
  <c r="Q41" i="12"/>
  <c r="U41" i="12"/>
  <c r="F42" i="12"/>
  <c r="G42" i="12" s="1"/>
  <c r="M42" i="12" s="1"/>
  <c r="I42" i="12"/>
  <c r="K42" i="12"/>
  <c r="O42" i="12"/>
  <c r="Q42" i="12"/>
  <c r="U42" i="12"/>
  <c r="F44" i="12"/>
  <c r="G44" i="12"/>
  <c r="M44" i="12" s="1"/>
  <c r="M43" i="12" s="1"/>
  <c r="I44" i="12"/>
  <c r="I43" i="12" s="1"/>
  <c r="K44" i="12"/>
  <c r="K43" i="12" s="1"/>
  <c r="O44" i="12"/>
  <c r="O43" i="12" s="1"/>
  <c r="Q44" i="12"/>
  <c r="Q43" i="12" s="1"/>
  <c r="U44" i="12"/>
  <c r="U43" i="12" s="1"/>
  <c r="F46" i="12"/>
  <c r="G46" i="12" s="1"/>
  <c r="I46" i="12"/>
  <c r="I45" i="12" s="1"/>
  <c r="K46" i="12"/>
  <c r="K45" i="12" s="1"/>
  <c r="O46" i="12"/>
  <c r="O45" i="12" s="1"/>
  <c r="Q46" i="12"/>
  <c r="Q45" i="12" s="1"/>
  <c r="U46" i="12"/>
  <c r="U45" i="12" s="1"/>
  <c r="F47" i="12"/>
  <c r="G47" i="12" s="1"/>
  <c r="M47" i="12" s="1"/>
  <c r="I47" i="12"/>
  <c r="K47" i="12"/>
  <c r="O47" i="12"/>
  <c r="Q47" i="12"/>
  <c r="U47" i="12"/>
  <c r="F48" i="12"/>
  <c r="G48" i="12" s="1"/>
  <c r="M48" i="12" s="1"/>
  <c r="I48" i="12"/>
  <c r="K48" i="12"/>
  <c r="O48" i="12"/>
  <c r="Q48" i="12"/>
  <c r="U48" i="12"/>
  <c r="F49" i="12"/>
  <c r="G49" i="12" s="1"/>
  <c r="M49" i="12" s="1"/>
  <c r="I49" i="12"/>
  <c r="K49" i="12"/>
  <c r="O49" i="12"/>
  <c r="Q49" i="12"/>
  <c r="U49" i="12"/>
  <c r="F50" i="12"/>
  <c r="G50" i="12" s="1"/>
  <c r="M50" i="12" s="1"/>
  <c r="I50" i="12"/>
  <c r="K50" i="12"/>
  <c r="O50" i="12"/>
  <c r="Q50" i="12"/>
  <c r="U50" i="12"/>
  <c r="G51" i="12"/>
  <c r="F52" i="12"/>
  <c r="G52" i="12"/>
  <c r="M52" i="12" s="1"/>
  <c r="M51" i="12" s="1"/>
  <c r="I52" i="12"/>
  <c r="I51" i="12" s="1"/>
  <c r="K52" i="12"/>
  <c r="K51" i="12" s="1"/>
  <c r="O52" i="12"/>
  <c r="O51" i="12" s="1"/>
  <c r="Q52" i="12"/>
  <c r="Q51" i="12" s="1"/>
  <c r="U52" i="12"/>
  <c r="U51" i="12" s="1"/>
  <c r="F54" i="12"/>
  <c r="G54" i="12" s="1"/>
  <c r="I54" i="12"/>
  <c r="I53" i="12" s="1"/>
  <c r="K54" i="12"/>
  <c r="K53" i="12" s="1"/>
  <c r="O54" i="12"/>
  <c r="O53" i="12" s="1"/>
  <c r="Q54" i="12"/>
  <c r="Q53" i="12" s="1"/>
  <c r="U54" i="12"/>
  <c r="U53" i="12" s="1"/>
  <c r="F55" i="12"/>
  <c r="G55" i="12" s="1"/>
  <c r="M55" i="12" s="1"/>
  <c r="I55" i="12"/>
  <c r="K55" i="12"/>
  <c r="O55" i="12"/>
  <c r="Q55" i="12"/>
  <c r="U55" i="12"/>
  <c r="F56" i="12"/>
  <c r="G56" i="12" s="1"/>
  <c r="M56" i="12" s="1"/>
  <c r="I56" i="12"/>
  <c r="K56" i="12"/>
  <c r="O56" i="12"/>
  <c r="Q56" i="12"/>
  <c r="U56" i="12"/>
  <c r="F57" i="12"/>
  <c r="G57" i="12" s="1"/>
  <c r="M57" i="12" s="1"/>
  <c r="I57" i="12"/>
  <c r="K57" i="12"/>
  <c r="O57" i="12"/>
  <c r="Q57" i="12"/>
  <c r="U57" i="12"/>
  <c r="F59" i="12"/>
  <c r="G59" i="12"/>
  <c r="M59" i="12" s="1"/>
  <c r="M58" i="12" s="1"/>
  <c r="I59" i="12"/>
  <c r="I58" i="12" s="1"/>
  <c r="K59" i="12"/>
  <c r="K58" i="12" s="1"/>
  <c r="O59" i="12"/>
  <c r="O58" i="12" s="1"/>
  <c r="Q59" i="12"/>
  <c r="Q58" i="12" s="1"/>
  <c r="U59" i="12"/>
  <c r="U58" i="12" s="1"/>
  <c r="I20" i="1"/>
  <c r="I19" i="1"/>
  <c r="I18" i="1"/>
  <c r="I17" i="1"/>
  <c r="I16" i="1"/>
  <c r="I59" i="1"/>
  <c r="G27" i="1"/>
  <c r="G25" i="1"/>
  <c r="G26" i="1" s="1"/>
  <c r="F40" i="1"/>
  <c r="G23" i="1" s="1"/>
  <c r="G40" i="1"/>
  <c r="H39" i="1"/>
  <c r="H40" i="1" s="1"/>
  <c r="J28" i="1"/>
  <c r="J26" i="1"/>
  <c r="G38" i="1"/>
  <c r="F38" i="1"/>
  <c r="H32" i="1"/>
  <c r="J23" i="1"/>
  <c r="J24" i="1"/>
  <c r="J25" i="1"/>
  <c r="J27" i="1"/>
  <c r="E24" i="1"/>
  <c r="E26" i="1"/>
  <c r="G24" i="1" l="1"/>
  <c r="G29" i="1" s="1"/>
  <c r="G28" i="1"/>
  <c r="M40" i="12"/>
  <c r="M39" i="12" s="1"/>
  <c r="G39" i="12"/>
  <c r="G45" i="12"/>
  <c r="M46" i="12"/>
  <c r="M45" i="12" s="1"/>
  <c r="M54" i="12"/>
  <c r="M53" i="12" s="1"/>
  <c r="G53" i="12"/>
  <c r="M25" i="12"/>
  <c r="M24" i="12" s="1"/>
  <c r="G24" i="12"/>
  <c r="G31" i="12"/>
  <c r="M32" i="12"/>
  <c r="M31" i="12" s="1"/>
  <c r="G8" i="12"/>
  <c r="M9" i="12"/>
  <c r="M8" i="12" s="1"/>
  <c r="G19" i="12"/>
  <c r="G21" i="12"/>
  <c r="G58" i="12"/>
  <c r="G43" i="12"/>
  <c r="I21" i="1"/>
  <c r="I39" i="1"/>
  <c r="I40" i="1" s="1"/>
  <c r="J39" i="1" s="1"/>
  <c r="J40" i="1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<sst xmlns="http://schemas.openxmlformats.org/spreadsheetml/2006/main" count="362" uniqueCount="203">
  <si>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</si>
  <si>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</si>
  <si>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</si>
  <si>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</si>
  <si>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</si>
  <si>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</si>
  <si>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</si>
  <si>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</si>
  <si>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</si>
  <si>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</si>
  <si>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</si>
  <si>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</si>
  <si>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</si>
  <si>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</si>
  <si>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</si>
  <si>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</si>
  <si>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</si>
  <si>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</si>
  <si>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</si>
  <si>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</si>
  <si>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</si>
  <si>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</si>
  <si>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</si>
  <si>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</si>
  <si>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</si>
  <si>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</si>
  <si>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</si>
  <si>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</si>
  <si>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</si>
  <si>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</si>
  <si>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</si>
  <si>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</si>
  <si>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</si>
  <si>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</si>
  <si>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</si>
  <si>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</si>
  <si>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</si>
  <si>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</si>
  <si>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</si>
  <si>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</si>
  <si>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</si>
  <si>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</si>
  <si>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</si>
  <si>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Objekt:</t>
  </si>
  <si>
    <t>Rozpočet:</t>
  </si>
  <si>
    <t>III. Etapa chodník hřbitov Otaslavice SO - 02</t>
  </si>
  <si>
    <t>Obec Otaslavice</t>
  </si>
  <si>
    <t>343</t>
  </si>
  <si>
    <t>Otaslavice</t>
  </si>
  <si>
    <t>79806</t>
  </si>
  <si>
    <t>00288586</t>
  </si>
  <si>
    <t>CZ00288586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</si>
  <si>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</si>
  <si>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</si>
  <si>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</si>
  <si>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</si>
  <si>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</si>
  <si>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</si>
  <si>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</si>
  <si>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</si>
  <si>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</si>
  <si>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4</t>
  </si>
  <si>
    <t>Vodorovné konstrukce</t>
  </si>
  <si>
    <t>5</t>
  </si>
  <si>
    <t>Komunikace</t>
  </si>
  <si>
    <t>62</t>
  </si>
  <si>
    <t>Upravy povrchů vnější</t>
  </si>
  <si>
    <t>91</t>
  </si>
  <si>
    <t>Doplňující práce na komunikaci</t>
  </si>
  <si>
    <t>96</t>
  </si>
  <si>
    <t>Bourání konstrukcí</t>
  </si>
  <si>
    <t>712</t>
  </si>
  <si>
    <t>Živičné krytiny</t>
  </si>
  <si>
    <t>764</t>
  </si>
  <si>
    <t>Konstrukce klempířské</t>
  </si>
  <si>
    <t>767</t>
  </si>
  <si>
    <t>Konstrukce zámečnické</t>
  </si>
  <si>
    <t>D96</t>
  </si>
  <si>
    <t>Přesuny sutí a vybouraných hmot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</si>
  <si>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</si>
  <si>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</si>
  <si>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</si>
  <si>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</si>
  <si>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</si>
  <si>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</si>
  <si>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</si>
  <si>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</si>
  <si>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</si>
  <si>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</si>
  <si>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</si>
  <si>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</si>
  <si>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</si>
  <si>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</si>
  <si>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</si>
  <si>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</si>
  <si>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</si>
  <si>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</si>
  <si>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</si>
  <si>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</si>
  <si>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</si>
  <si>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</si>
  <si>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</si>
  <si>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</si>
  <si>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</si>
  <si>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</si>
  <si>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</si>
  <si>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</si>
  <si>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</si>
  <si>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122101101R00</t>
  </si>
  <si>
    <t>Odkopávky nezapažené v hor. 2 do 100 m3</t>
  </si>
  <si>
    <t>m3</t>
  </si>
  <si>
    <t>POL1_0</t>
  </si>
  <si>
    <t>130001101R00</t>
  </si>
  <si>
    <t>Příplatek za ztížené hloubení v blízkosti vedení</t>
  </si>
  <si>
    <t>131101110R00</t>
  </si>
  <si>
    <t>Hloubení nezapaž. jam hor.2 do 50 m3, STROJNĚ</t>
  </si>
  <si>
    <t>162701104R00</t>
  </si>
  <si>
    <t>Vodorovné přemístění výkopku z hor.1-4 do 9000 m</t>
  </si>
  <si>
    <t>162701109R00</t>
  </si>
  <si>
    <t>Příplatek k vod. přemístění hor.1-4 za další 1 km</t>
  </si>
  <si>
    <t>10 km:10*5,1</t>
  </si>
  <si>
    <t>VV</t>
  </si>
  <si>
    <t>162201102R00</t>
  </si>
  <si>
    <t>Vodorovné přemístění výkopku z hor.1-4 do 50 m</t>
  </si>
  <si>
    <t>167101101R00</t>
  </si>
  <si>
    <t>Nakládání výkopku z hor. 1 ÷ 4 v množství do 100 m3</t>
  </si>
  <si>
    <t>199000002R00</t>
  </si>
  <si>
    <t>Poplatek za skládku horniny 1- 4, č. dle katal. odpadů 17 05 04</t>
  </si>
  <si>
    <t>215901101RT5</t>
  </si>
  <si>
    <t>Zhutnění podloží z hornin nesoudržných do 92% PS, vibrační deskou</t>
  </si>
  <si>
    <t>m2</t>
  </si>
  <si>
    <t>275 32-0050.RA0</t>
  </si>
  <si>
    <t>Základová patka ŽB z betonu C 25/30, včetně bednění</t>
  </si>
  <si>
    <t>POL2_0</t>
  </si>
  <si>
    <t>451971112R00</t>
  </si>
  <si>
    <t>Položení vrstvy z geotextilie, uchycení sponami</t>
  </si>
  <si>
    <t>69366201R</t>
  </si>
  <si>
    <t>Geotextilie netkaná GUTTATEX 200 g/m2</t>
  </si>
  <si>
    <t>POL3_0</t>
  </si>
  <si>
    <t>564751111R00</t>
  </si>
  <si>
    <t>Podklad z kameniva drceného vel.32-63 mm,tl. 15 cm</t>
  </si>
  <si>
    <t>564861111RT2</t>
  </si>
  <si>
    <t>Podklad ze štěrkodrti po zhutnění tloušťky 20 cm, štěrkodrť frakce 0-32 mm</t>
  </si>
  <si>
    <t>568119111R00</t>
  </si>
  <si>
    <t>Příplatek-upevnění geotex.,do 1:5, 4 skoby/10 m2</t>
  </si>
  <si>
    <t>596215041R00</t>
  </si>
  <si>
    <t>Kladení zámkové dlažby tl. 8 cm do drtě tl. 4 cm</t>
  </si>
  <si>
    <t>592451170R</t>
  </si>
  <si>
    <t>Dlažba betonová I skladebná 200 x 100 x 80 mm, přírodní</t>
  </si>
  <si>
    <t>596291113R00</t>
  </si>
  <si>
    <t xml:space="preserve">Řezání zámkové dlažby tl. 80 mm </t>
  </si>
  <si>
    <t>m</t>
  </si>
  <si>
    <t>622454311R00</t>
  </si>
  <si>
    <t>Oprava vnějších omítek cement.,hladkých do 30 %</t>
  </si>
  <si>
    <t>622481211RU1</t>
  </si>
  <si>
    <t>Montáž výztužné sítě (perlinky) do stěrky - vnější stěny, včetně výztužné sítě a stěrkového tmelu</t>
  </si>
  <si>
    <t>602015187RT6</t>
  </si>
  <si>
    <t>Omítka tenkovrstvá na stěnách pastová silikon, zatíraná, zrnitost 1,5 mm</t>
  </si>
  <si>
    <t>602015191R00</t>
  </si>
  <si>
    <t xml:space="preserve">Podkladní nátěr stěn pod tenkovrstvé omítky </t>
  </si>
  <si>
    <t>624601111R00</t>
  </si>
  <si>
    <t>Tmelení spár 2 x 2 cm, tmelem</t>
  </si>
  <si>
    <t>916661111RT5</t>
  </si>
  <si>
    <t>Osazení park. obrubníků do lože z C 12/15 s opěrou, včetně obrubníku 80x250x1000 mm</t>
  </si>
  <si>
    <t>965042141RT2</t>
  </si>
  <si>
    <t>Bourání mazanin betonových tl. 10 cm, nad 4 m2, ručně tl. mazaniny 8 - 10 cm</t>
  </si>
  <si>
    <t>965081812RT1</t>
  </si>
  <si>
    <t>Bourání dlažeb tl.do 30 mm, pl. 1 m2, dlaždice teracové</t>
  </si>
  <si>
    <t>965082923R00</t>
  </si>
  <si>
    <t>Odstranění násypu tl. do 10 cm, plocha nad 2 m2</t>
  </si>
  <si>
    <t>712 34-0012.RAB</t>
  </si>
  <si>
    <t>Povlaková krytina střech do 10°, přitavením, 2x, 1x ALP, 2x asfaltový oxidovaný pás SKLOBIT 40 mineral</t>
  </si>
  <si>
    <t>764321820R00</t>
  </si>
  <si>
    <t>Demontáž oplechování říms, rš 500 mm, do 30°</t>
  </si>
  <si>
    <t>764321220R00</t>
  </si>
  <si>
    <t>Oplechování Pz říms pod nadříms. žlabem, rš 500 mm</t>
  </si>
  <si>
    <t>764331220R00</t>
  </si>
  <si>
    <t>Lemování z Pz plechu zdí, tvrdá krytina, rš 250 mm</t>
  </si>
  <si>
    <t>764410291R00</t>
  </si>
  <si>
    <t>Montáž oplechování parapetů Pz</t>
  </si>
  <si>
    <t>764000000.RV</t>
  </si>
  <si>
    <t>Sklepání falců</t>
  </si>
  <si>
    <t>767991911R00</t>
  </si>
  <si>
    <t>Oprava samostatným svařováním</t>
  </si>
  <si>
    <t>979 08-1111.R00</t>
  </si>
  <si>
    <t>Odvoz suti a vybour. hmot na skládku do 1 km</t>
  </si>
  <si>
    <t>t</t>
  </si>
  <si>
    <t>POL8_0</t>
  </si>
  <si>
    <t>979 08-1121.R00</t>
  </si>
  <si>
    <t>Příplatek k odvozu za každý další 1 km</t>
  </si>
  <si>
    <t>979 08-2111.R00</t>
  </si>
  <si>
    <t>Vnitrostaveništní doprava suti do 10 m</t>
  </si>
  <si>
    <t>979 99-0107.R00</t>
  </si>
  <si>
    <t>Poplatek za uložení suti - směs betonu, cihel, dřeva, skupina odpadu 170904</t>
  </si>
  <si>
    <t>001</t>
  </si>
  <si>
    <t>Příplatek za stížené podmínky vjezdu a manipulace, opatrnost kolem hrobů</t>
  </si>
  <si>
    <t>kpl</t>
  </si>
  <si>
    <t>POL99_0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</si>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</sst>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6" fillId="0" borderId="33" xfId="0" applyNumberFormat="1" applyFont="1" applyBorder="1" applyAlignment="1">
      <alignment vertical="top" shrinkToFit="1"/>
    </xf>
    <xf numFmtId="174" fontId="17" fillId="0" borderId="33" xfId="0" applyNumberFormat="1" applyFont="1" applyBorder="1" applyAlignment="1">
      <alignment vertical="top" wrapText="1" shrinkToFit="1"/>
    </xf>
    <xf numFmtId="174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74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avitel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A2" sqref="A2:G2"/>
    </sheetView>
  </sheetViews>
  <sheetFormatPr defaultRowHeight="12.75" x14ac:dyDescent="0.2"/>
  <sheetData>
    <row r="1" spans="1:7" x14ac:dyDescent="0.2">
      <c r="A1" s="35" t="s">
        <v>38</v>
      </c>
    </row>
    <row r="2" spans="1:7" ht="57.75" customHeight="1" x14ac:dyDescent="0.2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2"/>
  <sheetViews>
    <sheetView showGridLines="0" tabSelected="1" topLeftCell="B1" zoomScaleNormal="100" zoomScaleSheetLayoutView="75" workbookViewId="0">
      <selection activeCell="B1" sqref="B1:J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">
      <c r="A2" s="4"/>
      <c r="B2" s="105" t="s">
        <v>40</v>
      </c>
      <c r="C2" s="106"/>
      <c r="D2" s="107" t="s">
        <v>45</v>
      </c>
      <c r="E2" s="108"/>
      <c r="F2" s="108"/>
      <c r="G2" s="108"/>
      <c r="H2" s="108"/>
      <c r="I2" s="108"/>
      <c r="J2" s="109"/>
      <c r="O2" s="2"/>
    </row>
    <row r="3" spans="1:15" ht="23.25" hidden="1" customHeight="1" x14ac:dyDescent="0.2">
      <c r="A3" s="4"/>
      <c r="B3" s="110" t="s">
        <v>43</v>
      </c>
      <c r="C3" s="111"/>
      <c r="D3" s="112"/>
      <c r="E3" s="113"/>
      <c r="F3" s="113"/>
      <c r="G3" s="113"/>
      <c r="H3" s="113"/>
      <c r="I3" s="113"/>
      <c r="J3" s="114"/>
    </row>
    <row r="4" spans="1:15" ht="23.25" hidden="1" customHeight="1" x14ac:dyDescent="0.2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">
      <c r="A5" s="4"/>
      <c r="B5" s="45" t="s">
        <v>21</v>
      </c>
      <c r="C5" s="5"/>
      <c r="D5" s="121" t="s">
        <v>46</v>
      </c>
      <c r="E5" s="25"/>
      <c r="F5" s="25"/>
      <c r="G5" s="25"/>
      <c r="H5" s="27" t="s">
        <v>33</v>
      </c>
      <c r="I5" s="121" t="s">
        <v>50</v>
      </c>
      <c r="J5" s="11"/>
    </row>
    <row r="6" spans="1:15" ht="15.75" customHeight="1" x14ac:dyDescent="0.2">
      <c r="A6" s="4"/>
      <c r="B6" s="39"/>
      <c r="C6" s="25"/>
      <c r="D6" s="121" t="s">
        <v>47</v>
      </c>
      <c r="E6" s="25"/>
      <c r="F6" s="25"/>
      <c r="G6" s="25"/>
      <c r="H6" s="27" t="s">
        <v>34</v>
      </c>
      <c r="I6" s="121" t="s">
        <v>51</v>
      </c>
      <c r="J6" s="11"/>
    </row>
    <row r="7" spans="1:15" ht="15.75" customHeight="1" x14ac:dyDescent="0.2">
      <c r="A7" s="4"/>
      <c r="B7" s="40"/>
      <c r="C7" s="122" t="s">
        <v>49</v>
      </c>
      <c r="D7" s="104" t="s">
        <v>48</v>
      </c>
      <c r="E7" s="32"/>
      <c r="F7" s="32"/>
      <c r="G7" s="32"/>
      <c r="H7" s="34"/>
      <c r="I7" s="32"/>
      <c r="J7" s="49"/>
    </row>
    <row r="8" spans="1:15" ht="24" hidden="1" customHeight="1" x14ac:dyDescent="0.2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">
      <c r="A11" s="4"/>
      <c r="B11" s="45" t="s">
        <v>18</v>
      </c>
      <c r="C11" s="5"/>
      <c r="D11" s="123"/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">
      <c r="A14" s="4"/>
      <c r="B14" s="64" t="s">
        <v>20</v>
      </c>
      <c r="C14" s="65"/>
      <c r="D14" s="66"/>
      <c r="E14" s="67"/>
      <c r="F14" s="67"/>
      <c r="G14" s="67"/>
      <c r="H14" s="68"/>
      <c r="I14" s="67"/>
      <c r="J14" s="69"/>
    </row>
    <row r="15" spans="1:15" ht="32.25" customHeight="1" x14ac:dyDescent="0.2">
      <c r="A15" s="4"/>
      <c r="B15" s="50" t="s">
        <v>31</v>
      </c>
      <c r="C15" s="70"/>
      <c r="D15" s="51"/>
      <c r="E15" s="83"/>
      <c r="F15" s="83"/>
      <c r="G15" s="98"/>
      <c r="H15" s="98"/>
      <c r="I15" s="98" t="s">
        <v>28</v>
      </c>
      <c r="J15" s="99"/>
    </row>
    <row r="16" spans="1:15" ht="23.25" customHeight="1" x14ac:dyDescent="0.2">
      <c r="A16" s="192" t="s">
        <v>23</v>
      </c>
      <c r="B16" s="193" t="s">
        <v>23</v>
      </c>
      <c r="C16" s="56"/>
      <c r="D16" s="57"/>
      <c r="E16" s="80"/>
      <c r="F16" s="81"/>
      <c r="G16" s="80"/>
      <c r="H16" s="81"/>
      <c r="I16" s="80">
        <f>SUMIF(F47:F58,A16,I47:I58)+SUMIF(F47:F58,"PSU",I47:I58)</f>
        <v>0</v>
      </c>
      <c r="J16" s="82"/>
    </row>
    <row r="17" spans="1:10" ht="23.25" customHeight="1" x14ac:dyDescent="0.2">
      <c r="A17" s="192" t="s">
        <v>24</v>
      </c>
      <c r="B17" s="193" t="s">
        <v>24</v>
      </c>
      <c r="C17" s="56"/>
      <c r="D17" s="57"/>
      <c r="E17" s="80"/>
      <c r="F17" s="81"/>
      <c r="G17" s="80"/>
      <c r="H17" s="81"/>
      <c r="I17" s="80">
        <f>SUMIF(F47:F58,A17,I47:I58)</f>
        <v>0</v>
      </c>
      <c r="J17" s="82"/>
    </row>
    <row r="18" spans="1:10" ht="23.25" customHeight="1" x14ac:dyDescent="0.2">
      <c r="A18" s="192" t="s">
        <v>25</v>
      </c>
      <c r="B18" s="193" t="s">
        <v>25</v>
      </c>
      <c r="C18" s="56"/>
      <c r="D18" s="57"/>
      <c r="E18" s="80"/>
      <c r="F18" s="81"/>
      <c r="G18" s="80"/>
      <c r="H18" s="81"/>
      <c r="I18" s="80">
        <f>SUMIF(F47:F58,A18,I47:I58)</f>
        <v>0</v>
      </c>
      <c r="J18" s="82"/>
    </row>
    <row r="19" spans="1:10" ht="23.25" customHeight="1" x14ac:dyDescent="0.2">
      <c r="A19" s="192" t="s">
        <v>79</v>
      </c>
      <c r="B19" s="193" t="s">
        <v>26</v>
      </c>
      <c r="C19" s="56"/>
      <c r="D19" s="57"/>
      <c r="E19" s="80"/>
      <c r="F19" s="81"/>
      <c r="G19" s="80"/>
      <c r="H19" s="81"/>
      <c r="I19" s="80">
        <f>SUMIF(F47:F58,A19,I47:I58)</f>
        <v>0</v>
      </c>
      <c r="J19" s="82"/>
    </row>
    <row r="20" spans="1:10" ht="23.25" customHeight="1" x14ac:dyDescent="0.2">
      <c r="A20" s="192" t="s">
        <v>80</v>
      </c>
      <c r="B20" s="193" t="s">
        <v>27</v>
      </c>
      <c r="C20" s="56"/>
      <c r="D20" s="57"/>
      <c r="E20" s="80"/>
      <c r="F20" s="81"/>
      <c r="G20" s="80"/>
      <c r="H20" s="81"/>
      <c r="I20" s="80">
        <f>SUMIF(F47:F58,A20,I47:I58)</f>
        <v>0</v>
      </c>
      <c r="J20" s="82"/>
    </row>
    <row r="21" spans="1:10" ht="23.25" customHeight="1" x14ac:dyDescent="0.2">
      <c r="A21" s="4"/>
      <c r="B21" s="72" t="s">
        <v>28</v>
      </c>
      <c r="C21" s="73"/>
      <c r="D21" s="74"/>
      <c r="E21" s="89"/>
      <c r="F21" s="97"/>
      <c r="G21" s="89"/>
      <c r="H21" s="97"/>
      <c r="I21" s="89">
        <f>SUM(I16:J20)</f>
        <v>0</v>
      </c>
      <c r="J21" s="90"/>
    </row>
    <row r="22" spans="1:10" ht="33" customHeight="1" x14ac:dyDescent="0.2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25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25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25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54</v>
      </c>
    </row>
    <row r="30" spans="1:10" ht="12.75" customHeight="1" x14ac:dyDescent="0.2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46053</v>
      </c>
      <c r="I32" s="37"/>
      <c r="J32" s="12"/>
    </row>
    <row r="33" spans="1:10" ht="47.25" customHeight="1" x14ac:dyDescent="0.2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10" s="35" customFormat="1" ht="18.75" customHeight="1" x14ac:dyDescent="0.2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10" ht="12.75" customHeight="1" x14ac:dyDescent="0.2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10" ht="13.5" customHeight="1" thickBot="1" x14ac:dyDescent="0.25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 x14ac:dyDescent="0.25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10" ht="25.5" hidden="1" customHeight="1" x14ac:dyDescent="0.2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10" ht="25.5" hidden="1" customHeight="1" x14ac:dyDescent="0.2">
      <c r="A39" s="130">
        <v>1</v>
      </c>
      <c r="B39" s="136" t="s">
        <v>52</v>
      </c>
      <c r="C39" s="137" t="s">
        <v>45</v>
      </c>
      <c r="D39" s="138"/>
      <c r="E39" s="138"/>
      <c r="F39" s="146">
        <f>'Rozpočet Pol'!AC61</f>
        <v>0</v>
      </c>
      <c r="G39" s="147">
        <f>'Rozpočet Pol'!AD61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10" ht="25.5" hidden="1" customHeight="1" x14ac:dyDescent="0.2">
      <c r="A40" s="130"/>
      <c r="B40" s="140" t="s">
        <v>53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4" spans="1:10" ht="15.75" x14ac:dyDescent="0.25">
      <c r="B44" s="160" t="s">
        <v>55</v>
      </c>
    </row>
    <row r="46" spans="1:10" ht="25.5" customHeight="1" x14ac:dyDescent="0.2">
      <c r="A46" s="161"/>
      <c r="B46" s="167" t="s">
        <v>16</v>
      </c>
      <c r="C46" s="167" t="s">
        <v>5</v>
      </c>
      <c r="D46" s="168"/>
      <c r="E46" s="168"/>
      <c r="F46" s="171" t="s">
        <v>56</v>
      </c>
      <c r="G46" s="171"/>
      <c r="H46" s="171"/>
      <c r="I46" s="172" t="s">
        <v>28</v>
      </c>
      <c r="J46" s="172"/>
    </row>
    <row r="47" spans="1:10" ht="25.5" customHeight="1" x14ac:dyDescent="0.2">
      <c r="A47" s="162"/>
      <c r="B47" s="173" t="s">
        <v>57</v>
      </c>
      <c r="C47" s="174" t="s">
        <v>58</v>
      </c>
      <c r="D47" s="175"/>
      <c r="E47" s="175"/>
      <c r="F47" s="179" t="s">
        <v>23</v>
      </c>
      <c r="G47" s="180"/>
      <c r="H47" s="180"/>
      <c r="I47" s="181">
        <f>'Rozpočet Pol'!G8</f>
        <v>0</v>
      </c>
      <c r="J47" s="181"/>
    </row>
    <row r="48" spans="1:10" ht="25.5" customHeight="1" x14ac:dyDescent="0.2">
      <c r="A48" s="162"/>
      <c r="B48" s="165" t="s">
        <v>59</v>
      </c>
      <c r="C48" s="164" t="s">
        <v>60</v>
      </c>
      <c r="D48" s="166"/>
      <c r="E48" s="166"/>
      <c r="F48" s="182" t="s">
        <v>23</v>
      </c>
      <c r="G48" s="183"/>
      <c r="H48" s="183"/>
      <c r="I48" s="184">
        <f>'Rozpočet Pol'!G19</f>
        <v>0</v>
      </c>
      <c r="J48" s="184"/>
    </row>
    <row r="49" spans="1:10" ht="25.5" customHeight="1" x14ac:dyDescent="0.2">
      <c r="A49" s="162"/>
      <c r="B49" s="165" t="s">
        <v>61</v>
      </c>
      <c r="C49" s="164" t="s">
        <v>62</v>
      </c>
      <c r="D49" s="166"/>
      <c r="E49" s="166"/>
      <c r="F49" s="182" t="s">
        <v>23</v>
      </c>
      <c r="G49" s="183"/>
      <c r="H49" s="183"/>
      <c r="I49" s="184">
        <f>'Rozpočet Pol'!G21</f>
        <v>0</v>
      </c>
      <c r="J49" s="184"/>
    </row>
    <row r="50" spans="1:10" ht="25.5" customHeight="1" x14ac:dyDescent="0.2">
      <c r="A50" s="162"/>
      <c r="B50" s="165" t="s">
        <v>63</v>
      </c>
      <c r="C50" s="164" t="s">
        <v>64</v>
      </c>
      <c r="D50" s="166"/>
      <c r="E50" s="166"/>
      <c r="F50" s="182" t="s">
        <v>23</v>
      </c>
      <c r="G50" s="183"/>
      <c r="H50" s="183"/>
      <c r="I50" s="184">
        <f>'Rozpočet Pol'!G24</f>
        <v>0</v>
      </c>
      <c r="J50" s="184"/>
    </row>
    <row r="51" spans="1:10" ht="25.5" customHeight="1" x14ac:dyDescent="0.2">
      <c r="A51" s="162"/>
      <c r="B51" s="165" t="s">
        <v>65</v>
      </c>
      <c r="C51" s="164" t="s">
        <v>66</v>
      </c>
      <c r="D51" s="166"/>
      <c r="E51" s="166"/>
      <c r="F51" s="182" t="s">
        <v>23</v>
      </c>
      <c r="G51" s="183"/>
      <c r="H51" s="183"/>
      <c r="I51" s="184">
        <f>'Rozpočet Pol'!G31</f>
        <v>0</v>
      </c>
      <c r="J51" s="184"/>
    </row>
    <row r="52" spans="1:10" ht="25.5" customHeight="1" x14ac:dyDescent="0.2">
      <c r="A52" s="162"/>
      <c r="B52" s="165" t="s">
        <v>67</v>
      </c>
      <c r="C52" s="164" t="s">
        <v>68</v>
      </c>
      <c r="D52" s="166"/>
      <c r="E52" s="166"/>
      <c r="F52" s="182" t="s">
        <v>23</v>
      </c>
      <c r="G52" s="183"/>
      <c r="H52" s="183"/>
      <c r="I52" s="184">
        <f>'Rozpočet Pol'!G37</f>
        <v>0</v>
      </c>
      <c r="J52" s="184"/>
    </row>
    <row r="53" spans="1:10" ht="25.5" customHeight="1" x14ac:dyDescent="0.2">
      <c r="A53" s="162"/>
      <c r="B53" s="165" t="s">
        <v>69</v>
      </c>
      <c r="C53" s="164" t="s">
        <v>70</v>
      </c>
      <c r="D53" s="166"/>
      <c r="E53" s="166"/>
      <c r="F53" s="182" t="s">
        <v>23</v>
      </c>
      <c r="G53" s="183"/>
      <c r="H53" s="183"/>
      <c r="I53" s="184">
        <f>'Rozpočet Pol'!G39</f>
        <v>0</v>
      </c>
      <c r="J53" s="184"/>
    </row>
    <row r="54" spans="1:10" ht="25.5" customHeight="1" x14ac:dyDescent="0.2">
      <c r="A54" s="162"/>
      <c r="B54" s="165" t="s">
        <v>71</v>
      </c>
      <c r="C54" s="164" t="s">
        <v>72</v>
      </c>
      <c r="D54" s="166"/>
      <c r="E54" s="166"/>
      <c r="F54" s="182" t="s">
        <v>24</v>
      </c>
      <c r="G54" s="183"/>
      <c r="H54" s="183"/>
      <c r="I54" s="184">
        <f>'Rozpočet Pol'!G43</f>
        <v>0</v>
      </c>
      <c r="J54" s="184"/>
    </row>
    <row r="55" spans="1:10" ht="25.5" customHeight="1" x14ac:dyDescent="0.2">
      <c r="A55" s="162"/>
      <c r="B55" s="165" t="s">
        <v>73</v>
      </c>
      <c r="C55" s="164" t="s">
        <v>74</v>
      </c>
      <c r="D55" s="166"/>
      <c r="E55" s="166"/>
      <c r="F55" s="182" t="s">
        <v>24</v>
      </c>
      <c r="G55" s="183"/>
      <c r="H55" s="183"/>
      <c r="I55" s="184">
        <f>'Rozpočet Pol'!G45</f>
        <v>0</v>
      </c>
      <c r="J55" s="184"/>
    </row>
    <row r="56" spans="1:10" ht="25.5" customHeight="1" x14ac:dyDescent="0.2">
      <c r="A56" s="162"/>
      <c r="B56" s="165" t="s">
        <v>75</v>
      </c>
      <c r="C56" s="164" t="s">
        <v>76</v>
      </c>
      <c r="D56" s="166"/>
      <c r="E56" s="166"/>
      <c r="F56" s="182" t="s">
        <v>24</v>
      </c>
      <c r="G56" s="183"/>
      <c r="H56" s="183"/>
      <c r="I56" s="184">
        <f>'Rozpočet Pol'!G51</f>
        <v>0</v>
      </c>
      <c r="J56" s="184"/>
    </row>
    <row r="57" spans="1:10" ht="25.5" customHeight="1" x14ac:dyDescent="0.2">
      <c r="A57" s="162"/>
      <c r="B57" s="165" t="s">
        <v>77</v>
      </c>
      <c r="C57" s="164" t="s">
        <v>78</v>
      </c>
      <c r="D57" s="166"/>
      <c r="E57" s="166"/>
      <c r="F57" s="182" t="s">
        <v>23</v>
      </c>
      <c r="G57" s="183"/>
      <c r="H57" s="183"/>
      <c r="I57" s="184">
        <f>'Rozpočet Pol'!G53</f>
        <v>0</v>
      </c>
      <c r="J57" s="184"/>
    </row>
    <row r="58" spans="1:10" ht="25.5" customHeight="1" x14ac:dyDescent="0.2">
      <c r="A58" s="162"/>
      <c r="B58" s="176" t="s">
        <v>79</v>
      </c>
      <c r="C58" s="177" t="s">
        <v>26</v>
      </c>
      <c r="D58" s="178"/>
      <c r="E58" s="178"/>
      <c r="F58" s="185" t="s">
        <v>79</v>
      </c>
      <c r="G58" s="186"/>
      <c r="H58" s="186"/>
      <c r="I58" s="187">
        <f>'Rozpočet Pol'!G58</f>
        <v>0</v>
      </c>
      <c r="J58" s="187"/>
    </row>
    <row r="59" spans="1:10" ht="25.5" customHeight="1" x14ac:dyDescent="0.2">
      <c r="A59" s="163"/>
      <c r="B59" s="169" t="s">
        <v>1</v>
      </c>
      <c r="C59" s="169"/>
      <c r="D59" s="170"/>
      <c r="E59" s="170"/>
      <c r="F59" s="188"/>
      <c r="G59" s="189"/>
      <c r="H59" s="189"/>
      <c r="I59" s="190">
        <f>SUM(I47:I58)</f>
        <v>0</v>
      </c>
      <c r="J59" s="190"/>
    </row>
    <row r="60" spans="1:10" x14ac:dyDescent="0.2">
      <c r="F60" s="191"/>
      <c r="G60" s="129"/>
      <c r="H60" s="191"/>
      <c r="I60" s="129"/>
      <c r="J60" s="129"/>
    </row>
    <row r="61" spans="1:10" x14ac:dyDescent="0.2">
      <c r="F61" s="191"/>
      <c r="G61" s="129"/>
      <c r="H61" s="191"/>
      <c r="I61" s="129"/>
      <c r="J61" s="129"/>
    </row>
    <row r="62" spans="1:10" x14ac:dyDescent="0.2">
      <c r="F62" s="191"/>
      <c r="G62" s="129"/>
      <c r="H62" s="191"/>
      <c r="I62" s="129"/>
      <c r="J62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5">
    <mergeCell ref="I57:J57"/>
    <mergeCell ref="C57:E57"/>
    <mergeCell ref="I58:J58"/>
    <mergeCell ref="C58:E58"/>
    <mergeCell ref="I59:J59"/>
    <mergeCell ref="I54:J54"/>
    <mergeCell ref="C54:E54"/>
    <mergeCell ref="I55:J55"/>
    <mergeCell ref="C55:E55"/>
    <mergeCell ref="I56:J56"/>
    <mergeCell ref="C56:E56"/>
    <mergeCell ref="I51:J51"/>
    <mergeCell ref="C51:E51"/>
    <mergeCell ref="I52:J52"/>
    <mergeCell ref="C52:E52"/>
    <mergeCell ref="I53:J53"/>
    <mergeCell ref="C53:E53"/>
    <mergeCell ref="I48:J48"/>
    <mergeCell ref="C48:E48"/>
    <mergeCell ref="I49:J49"/>
    <mergeCell ref="C49:E49"/>
    <mergeCell ref="I50:J50"/>
    <mergeCell ref="C50:E50"/>
    <mergeCell ref="D3:J3"/>
    <mergeCell ref="C39:E39"/>
    <mergeCell ref="B40:E40"/>
    <mergeCell ref="I46:J46"/>
    <mergeCell ref="I47:J47"/>
    <mergeCell ref="C47:E47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100" t="s">
        <v>6</v>
      </c>
      <c r="B1" s="100"/>
      <c r="C1" s="101"/>
      <c r="D1" s="100"/>
      <c r="E1" s="100"/>
      <c r="F1" s="100"/>
      <c r="G1" s="100"/>
    </row>
    <row r="2" spans="1:7" ht="24.95" customHeight="1" x14ac:dyDescent="0.2">
      <c r="A2" s="77" t="s">
        <v>41</v>
      </c>
      <c r="B2" s="76"/>
      <c r="C2" s="102"/>
      <c r="D2" s="102"/>
      <c r="E2" s="102"/>
      <c r="F2" s="102"/>
      <c r="G2" s="103"/>
    </row>
    <row r="3" spans="1:7" ht="24.95" hidden="1" customHeight="1" x14ac:dyDescent="0.2">
      <c r="A3" s="77" t="s">
        <v>7</v>
      </c>
      <c r="B3" s="76"/>
      <c r="C3" s="102"/>
      <c r="D3" s="102"/>
      <c r="E3" s="102"/>
      <c r="F3" s="102"/>
      <c r="G3" s="103"/>
    </row>
    <row r="4" spans="1:7" ht="24.95" hidden="1" customHeight="1" x14ac:dyDescent="0.2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71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28" customWidth="1"/>
    <col min="3" max="3" width="38.28515625" style="12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194" t="s">
        <v>6</v>
      </c>
      <c r="B1" s="194"/>
      <c r="C1" s="194"/>
      <c r="D1" s="194"/>
      <c r="E1" s="194"/>
      <c r="F1" s="194"/>
      <c r="G1" s="194"/>
      <c r="AE1" t="s">
        <v>82</v>
      </c>
    </row>
    <row r="2" spans="1:60" ht="24.95" customHeight="1" x14ac:dyDescent="0.2">
      <c r="A2" s="201" t="s">
        <v>81</v>
      </c>
      <c r="B2" s="195"/>
      <c r="C2" s="196" t="s">
        <v>45</v>
      </c>
      <c r="D2" s="197"/>
      <c r="E2" s="197"/>
      <c r="F2" s="197"/>
      <c r="G2" s="203"/>
      <c r="AE2" t="s">
        <v>83</v>
      </c>
    </row>
    <row r="3" spans="1:60" ht="24.95" hidden="1" customHeight="1" x14ac:dyDescent="0.2">
      <c r="A3" s="202" t="s">
        <v>7</v>
      </c>
      <c r="B3" s="200"/>
      <c r="C3" s="198"/>
      <c r="D3" s="199"/>
      <c r="E3" s="199"/>
      <c r="F3" s="199"/>
      <c r="G3" s="204"/>
      <c r="AE3" t="s">
        <v>84</v>
      </c>
    </row>
    <row r="4" spans="1:60" ht="24.95" hidden="1" customHeight="1" x14ac:dyDescent="0.2">
      <c r="A4" s="202" t="s">
        <v>8</v>
      </c>
      <c r="B4" s="200"/>
      <c r="C4" s="198"/>
      <c r="D4" s="199"/>
      <c r="E4" s="199"/>
      <c r="F4" s="199"/>
      <c r="G4" s="204"/>
      <c r="AE4" t="s">
        <v>85</v>
      </c>
    </row>
    <row r="5" spans="1:60" hidden="1" x14ac:dyDescent="0.2">
      <c r="A5" s="205" t="s">
        <v>86</v>
      </c>
      <c r="B5" s="206"/>
      <c r="C5" s="207"/>
      <c r="D5" s="208"/>
      <c r="E5" s="208"/>
      <c r="F5" s="208"/>
      <c r="G5" s="209"/>
      <c r="AE5" t="s">
        <v>87</v>
      </c>
    </row>
    <row r="7" spans="1:60" ht="38.25" x14ac:dyDescent="0.2">
      <c r="A7" s="214" t="s">
        <v>88</v>
      </c>
      <c r="B7" s="215" t="s">
        <v>89</v>
      </c>
      <c r="C7" s="215" t="s">
        <v>90</v>
      </c>
      <c r="D7" s="214" t="s">
        <v>91</v>
      </c>
      <c r="E7" s="214" t="s">
        <v>92</v>
      </c>
      <c r="F7" s="210" t="s">
        <v>93</v>
      </c>
      <c r="G7" s="233" t="s">
        <v>28</v>
      </c>
      <c r="H7" s="234" t="s">
        <v>29</v>
      </c>
      <c r="I7" s="234" t="s">
        <v>94</v>
      </c>
      <c r="J7" s="234" t="s">
        <v>30</v>
      </c>
      <c r="K7" s="234" t="s">
        <v>95</v>
      </c>
      <c r="L7" s="234" t="s">
        <v>96</v>
      </c>
      <c r="M7" s="234" t="s">
        <v>97</v>
      </c>
      <c r="N7" s="234" t="s">
        <v>98</v>
      </c>
      <c r="O7" s="234" t="s">
        <v>99</v>
      </c>
      <c r="P7" s="234" t="s">
        <v>100</v>
      </c>
      <c r="Q7" s="234" t="s">
        <v>101</v>
      </c>
      <c r="R7" s="234" t="s">
        <v>102</v>
      </c>
      <c r="S7" s="234" t="s">
        <v>103</v>
      </c>
      <c r="T7" s="234" t="s">
        <v>104</v>
      </c>
      <c r="U7" s="217" t="s">
        <v>105</v>
      </c>
    </row>
    <row r="8" spans="1:60" x14ac:dyDescent="0.2">
      <c r="A8" s="235" t="s">
        <v>106</v>
      </c>
      <c r="B8" s="236" t="s">
        <v>57</v>
      </c>
      <c r="C8" s="237" t="s">
        <v>58</v>
      </c>
      <c r="D8" s="238"/>
      <c r="E8" s="239"/>
      <c r="F8" s="240"/>
      <c r="G8" s="240">
        <f>SUMIF(AE9:AE18,"&lt;&gt;NOR",G9:G18)</f>
        <v>0</v>
      </c>
      <c r="H8" s="240"/>
      <c r="I8" s="240">
        <f>SUM(I9:I18)</f>
        <v>0</v>
      </c>
      <c r="J8" s="240"/>
      <c r="K8" s="240">
        <f>SUM(K9:K18)</f>
        <v>0</v>
      </c>
      <c r="L8" s="240"/>
      <c r="M8" s="240">
        <f>SUM(M9:M18)</f>
        <v>0</v>
      </c>
      <c r="N8" s="216"/>
      <c r="O8" s="216">
        <f>SUM(O9:O18)</f>
        <v>0</v>
      </c>
      <c r="P8" s="216"/>
      <c r="Q8" s="216">
        <f>SUM(Q9:Q18)</f>
        <v>0</v>
      </c>
      <c r="R8" s="216"/>
      <c r="S8" s="216"/>
      <c r="T8" s="235"/>
      <c r="U8" s="216">
        <f>SUM(U9:U18)</f>
        <v>21.800000000000004</v>
      </c>
      <c r="AE8" t="s">
        <v>107</v>
      </c>
    </row>
    <row r="9" spans="1:60" outlineLevel="1" x14ac:dyDescent="0.2">
      <c r="A9" s="212">
        <v>1</v>
      </c>
      <c r="B9" s="218" t="s">
        <v>108</v>
      </c>
      <c r="C9" s="263" t="s">
        <v>109</v>
      </c>
      <c r="D9" s="220" t="s">
        <v>110</v>
      </c>
      <c r="E9" s="227">
        <v>5.0999999999999996</v>
      </c>
      <c r="F9" s="230">
        <f>H9+J9</f>
        <v>0</v>
      </c>
      <c r="G9" s="231">
        <f>ROUND(E9*F9,2)</f>
        <v>0</v>
      </c>
      <c r="H9" s="231"/>
      <c r="I9" s="231">
        <f>ROUND(E9*H9,2)</f>
        <v>0</v>
      </c>
      <c r="J9" s="231"/>
      <c r="K9" s="231">
        <f>ROUND(E9*J9,2)</f>
        <v>0</v>
      </c>
      <c r="L9" s="231">
        <v>21</v>
      </c>
      <c r="M9" s="231">
        <f>G9*(1+L9/100)</f>
        <v>0</v>
      </c>
      <c r="N9" s="221">
        <v>0</v>
      </c>
      <c r="O9" s="221">
        <f>ROUND(E9*N9,5)</f>
        <v>0</v>
      </c>
      <c r="P9" s="221">
        <v>0</v>
      </c>
      <c r="Q9" s="221">
        <f>ROUND(E9*P9,5)</f>
        <v>0</v>
      </c>
      <c r="R9" s="221"/>
      <c r="S9" s="221"/>
      <c r="T9" s="222">
        <v>0.20399999999999999</v>
      </c>
      <c r="U9" s="221">
        <f>ROUND(E9*T9,2)</f>
        <v>1.04</v>
      </c>
      <c r="V9" s="211"/>
      <c r="W9" s="211"/>
      <c r="X9" s="211"/>
      <c r="Y9" s="211"/>
      <c r="Z9" s="211"/>
      <c r="AA9" s="211"/>
      <c r="AB9" s="211"/>
      <c r="AC9" s="211"/>
      <c r="AD9" s="211"/>
      <c r="AE9" s="211" t="s">
        <v>111</v>
      </c>
      <c r="AF9" s="211"/>
      <c r="AG9" s="211"/>
      <c r="AH9" s="211"/>
      <c r="AI9" s="211"/>
      <c r="AJ9" s="211"/>
      <c r="AK9" s="211"/>
      <c r="AL9" s="211"/>
      <c r="AM9" s="211"/>
      <c r="AN9" s="211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</row>
    <row r="10" spans="1:60" outlineLevel="1" x14ac:dyDescent="0.2">
      <c r="A10" s="212">
        <v>2</v>
      </c>
      <c r="B10" s="218" t="s">
        <v>112</v>
      </c>
      <c r="C10" s="263" t="s">
        <v>113</v>
      </c>
      <c r="D10" s="220" t="s">
        <v>110</v>
      </c>
      <c r="E10" s="227">
        <v>5.0999999999999996</v>
      </c>
      <c r="F10" s="230">
        <f>H10+J10</f>
        <v>0</v>
      </c>
      <c r="G10" s="231">
        <f>ROUND(E10*F10,2)</f>
        <v>0</v>
      </c>
      <c r="H10" s="231"/>
      <c r="I10" s="231">
        <f>ROUND(E10*H10,2)</f>
        <v>0</v>
      </c>
      <c r="J10" s="231"/>
      <c r="K10" s="231">
        <f>ROUND(E10*J10,2)</f>
        <v>0</v>
      </c>
      <c r="L10" s="231">
        <v>21</v>
      </c>
      <c r="M10" s="231">
        <f>G10*(1+L10/100)</f>
        <v>0</v>
      </c>
      <c r="N10" s="221">
        <v>0</v>
      </c>
      <c r="O10" s="221">
        <f>ROUND(E10*N10,5)</f>
        <v>0</v>
      </c>
      <c r="P10" s="221">
        <v>0</v>
      </c>
      <c r="Q10" s="221">
        <f>ROUND(E10*P10,5)</f>
        <v>0</v>
      </c>
      <c r="R10" s="221"/>
      <c r="S10" s="221"/>
      <c r="T10" s="222">
        <v>1.7629999999999999</v>
      </c>
      <c r="U10" s="221">
        <f>ROUND(E10*T10,2)</f>
        <v>8.99</v>
      </c>
      <c r="V10" s="211"/>
      <c r="W10" s="211"/>
      <c r="X10" s="211"/>
      <c r="Y10" s="211"/>
      <c r="Z10" s="211"/>
      <c r="AA10" s="211"/>
      <c r="AB10" s="211"/>
      <c r="AC10" s="211"/>
      <c r="AD10" s="211"/>
      <c r="AE10" s="211" t="s">
        <v>111</v>
      </c>
      <c r="AF10" s="211"/>
      <c r="AG10" s="211"/>
      <c r="AH10" s="211"/>
      <c r="AI10" s="211"/>
      <c r="AJ10" s="211"/>
      <c r="AK10" s="211"/>
      <c r="AL10" s="211"/>
      <c r="AM10" s="211"/>
      <c r="AN10" s="211"/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</row>
    <row r="11" spans="1:60" outlineLevel="1" x14ac:dyDescent="0.2">
      <c r="A11" s="212">
        <v>3</v>
      </c>
      <c r="B11" s="218" t="s">
        <v>114</v>
      </c>
      <c r="C11" s="263" t="s">
        <v>115</v>
      </c>
      <c r="D11" s="220" t="s">
        <v>110</v>
      </c>
      <c r="E11" s="227">
        <v>1.35</v>
      </c>
      <c r="F11" s="230">
        <f>H11+J11</f>
        <v>0</v>
      </c>
      <c r="G11" s="231">
        <f>ROUND(E11*F11,2)</f>
        <v>0</v>
      </c>
      <c r="H11" s="231"/>
      <c r="I11" s="231">
        <f>ROUND(E11*H11,2)</f>
        <v>0</v>
      </c>
      <c r="J11" s="231"/>
      <c r="K11" s="231">
        <f>ROUND(E11*J11,2)</f>
        <v>0</v>
      </c>
      <c r="L11" s="231">
        <v>21</v>
      </c>
      <c r="M11" s="231">
        <f>G11*(1+L11/100)</f>
        <v>0</v>
      </c>
      <c r="N11" s="221">
        <v>0</v>
      </c>
      <c r="O11" s="221">
        <f>ROUND(E11*N11,5)</f>
        <v>0</v>
      </c>
      <c r="P11" s="221">
        <v>0</v>
      </c>
      <c r="Q11" s="221">
        <f>ROUND(E11*P11,5)</f>
        <v>0</v>
      </c>
      <c r="R11" s="221"/>
      <c r="S11" s="221"/>
      <c r="T11" s="222">
        <v>0.25659999999999999</v>
      </c>
      <c r="U11" s="221">
        <f>ROUND(E11*T11,2)</f>
        <v>0.35</v>
      </c>
      <c r="V11" s="211"/>
      <c r="W11" s="211"/>
      <c r="X11" s="211"/>
      <c r="Y11" s="211"/>
      <c r="Z11" s="211"/>
      <c r="AA11" s="211"/>
      <c r="AB11" s="211"/>
      <c r="AC11" s="211"/>
      <c r="AD11" s="211"/>
      <c r="AE11" s="211" t="s">
        <v>111</v>
      </c>
      <c r="AF11" s="211"/>
      <c r="AG11" s="211"/>
      <c r="AH11" s="211"/>
      <c r="AI11" s="211"/>
      <c r="AJ11" s="211"/>
      <c r="AK11" s="211"/>
      <c r="AL11" s="211"/>
      <c r="AM11" s="211"/>
      <c r="AN11" s="211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</row>
    <row r="12" spans="1:60" outlineLevel="1" x14ac:dyDescent="0.2">
      <c r="A12" s="212">
        <v>4</v>
      </c>
      <c r="B12" s="218" t="s">
        <v>116</v>
      </c>
      <c r="C12" s="263" t="s">
        <v>117</v>
      </c>
      <c r="D12" s="220" t="s">
        <v>110</v>
      </c>
      <c r="E12" s="227">
        <v>5.0999999999999996</v>
      </c>
      <c r="F12" s="230">
        <f>H12+J12</f>
        <v>0</v>
      </c>
      <c r="G12" s="231">
        <f>ROUND(E12*F12,2)</f>
        <v>0</v>
      </c>
      <c r="H12" s="231"/>
      <c r="I12" s="231">
        <f>ROUND(E12*H12,2)</f>
        <v>0</v>
      </c>
      <c r="J12" s="231"/>
      <c r="K12" s="231">
        <f>ROUND(E12*J12,2)</f>
        <v>0</v>
      </c>
      <c r="L12" s="231">
        <v>21</v>
      </c>
      <c r="M12" s="231">
        <f>G12*(1+L12/100)</f>
        <v>0</v>
      </c>
      <c r="N12" s="221">
        <v>0</v>
      </c>
      <c r="O12" s="221">
        <f>ROUND(E12*N12,5)</f>
        <v>0</v>
      </c>
      <c r="P12" s="221">
        <v>0</v>
      </c>
      <c r="Q12" s="221">
        <f>ROUND(E12*P12,5)</f>
        <v>0</v>
      </c>
      <c r="R12" s="221"/>
      <c r="S12" s="221"/>
      <c r="T12" s="222">
        <v>1.0999999999999999E-2</v>
      </c>
      <c r="U12" s="221">
        <f>ROUND(E12*T12,2)</f>
        <v>0.06</v>
      </c>
      <c r="V12" s="211"/>
      <c r="W12" s="211"/>
      <c r="X12" s="211"/>
      <c r="Y12" s="211"/>
      <c r="Z12" s="211"/>
      <c r="AA12" s="211"/>
      <c r="AB12" s="211"/>
      <c r="AC12" s="211"/>
      <c r="AD12" s="211"/>
      <c r="AE12" s="211" t="s">
        <v>111</v>
      </c>
      <c r="AF12" s="211"/>
      <c r="AG12" s="211"/>
      <c r="AH12" s="211"/>
      <c r="AI12" s="211"/>
      <c r="AJ12" s="211"/>
      <c r="AK12" s="211"/>
      <c r="AL12" s="211"/>
      <c r="AM12" s="211"/>
      <c r="AN12" s="211"/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</row>
    <row r="13" spans="1:60" outlineLevel="1" x14ac:dyDescent="0.2">
      <c r="A13" s="212">
        <v>5</v>
      </c>
      <c r="B13" s="218" t="s">
        <v>118</v>
      </c>
      <c r="C13" s="263" t="s">
        <v>119</v>
      </c>
      <c r="D13" s="220" t="s">
        <v>110</v>
      </c>
      <c r="E13" s="227">
        <v>51</v>
      </c>
      <c r="F13" s="230">
        <f>H13+J13</f>
        <v>0</v>
      </c>
      <c r="G13" s="231">
        <f>ROUND(E13*F13,2)</f>
        <v>0</v>
      </c>
      <c r="H13" s="231"/>
      <c r="I13" s="231">
        <f>ROUND(E13*H13,2)</f>
        <v>0</v>
      </c>
      <c r="J13" s="231"/>
      <c r="K13" s="231">
        <f>ROUND(E13*J13,2)</f>
        <v>0</v>
      </c>
      <c r="L13" s="231">
        <v>21</v>
      </c>
      <c r="M13" s="231">
        <f>G13*(1+L13/100)</f>
        <v>0</v>
      </c>
      <c r="N13" s="221">
        <v>0</v>
      </c>
      <c r="O13" s="221">
        <f>ROUND(E13*N13,5)</f>
        <v>0</v>
      </c>
      <c r="P13" s="221">
        <v>0</v>
      </c>
      <c r="Q13" s="221">
        <f>ROUND(E13*P13,5)</f>
        <v>0</v>
      </c>
      <c r="R13" s="221"/>
      <c r="S13" s="221"/>
      <c r="T13" s="222">
        <v>0</v>
      </c>
      <c r="U13" s="221">
        <f>ROUND(E13*T13,2)</f>
        <v>0</v>
      </c>
      <c r="V13" s="211"/>
      <c r="W13" s="211"/>
      <c r="X13" s="211"/>
      <c r="Y13" s="211"/>
      <c r="Z13" s="211"/>
      <c r="AA13" s="211"/>
      <c r="AB13" s="211"/>
      <c r="AC13" s="211"/>
      <c r="AD13" s="211"/>
      <c r="AE13" s="211" t="s">
        <v>111</v>
      </c>
      <c r="AF13" s="211"/>
      <c r="AG13" s="211"/>
      <c r="AH13" s="211"/>
      <c r="AI13" s="211"/>
      <c r="AJ13" s="211"/>
      <c r="AK13" s="211"/>
      <c r="AL13" s="211"/>
      <c r="AM13" s="211"/>
      <c r="AN13" s="211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</row>
    <row r="14" spans="1:60" outlineLevel="1" x14ac:dyDescent="0.2">
      <c r="A14" s="212"/>
      <c r="B14" s="218"/>
      <c r="C14" s="264" t="s">
        <v>120</v>
      </c>
      <c r="D14" s="223"/>
      <c r="E14" s="228">
        <v>51</v>
      </c>
      <c r="F14" s="231"/>
      <c r="G14" s="231"/>
      <c r="H14" s="231"/>
      <c r="I14" s="231"/>
      <c r="J14" s="231"/>
      <c r="K14" s="231"/>
      <c r="L14" s="231"/>
      <c r="M14" s="231"/>
      <c r="N14" s="221"/>
      <c r="O14" s="221"/>
      <c r="P14" s="221"/>
      <c r="Q14" s="221"/>
      <c r="R14" s="221"/>
      <c r="S14" s="221"/>
      <c r="T14" s="222"/>
      <c r="U14" s="221"/>
      <c r="V14" s="211"/>
      <c r="W14" s="211"/>
      <c r="X14" s="211"/>
      <c r="Y14" s="211"/>
      <c r="Z14" s="211"/>
      <c r="AA14" s="211"/>
      <c r="AB14" s="211"/>
      <c r="AC14" s="211"/>
      <c r="AD14" s="211"/>
      <c r="AE14" s="211" t="s">
        <v>121</v>
      </c>
      <c r="AF14" s="211">
        <v>0</v>
      </c>
      <c r="AG14" s="211"/>
      <c r="AH14" s="211"/>
      <c r="AI14" s="211"/>
      <c r="AJ14" s="211"/>
      <c r="AK14" s="211"/>
      <c r="AL14" s="211"/>
      <c r="AM14" s="211"/>
      <c r="AN14" s="211"/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</row>
    <row r="15" spans="1:60" outlineLevel="1" x14ac:dyDescent="0.2">
      <c r="A15" s="212">
        <v>6</v>
      </c>
      <c r="B15" s="218" t="s">
        <v>122</v>
      </c>
      <c r="C15" s="263" t="s">
        <v>123</v>
      </c>
      <c r="D15" s="220" t="s">
        <v>110</v>
      </c>
      <c r="E15" s="227">
        <v>5.0999999999999996</v>
      </c>
      <c r="F15" s="230">
        <f>H15+J15</f>
        <v>0</v>
      </c>
      <c r="G15" s="231">
        <f>ROUND(E15*F15,2)</f>
        <v>0</v>
      </c>
      <c r="H15" s="231"/>
      <c r="I15" s="231">
        <f>ROUND(E15*H15,2)</f>
        <v>0</v>
      </c>
      <c r="J15" s="231"/>
      <c r="K15" s="231">
        <f>ROUND(E15*J15,2)</f>
        <v>0</v>
      </c>
      <c r="L15" s="231">
        <v>21</v>
      </c>
      <c r="M15" s="231">
        <f>G15*(1+L15/100)</f>
        <v>0</v>
      </c>
      <c r="N15" s="221">
        <v>0</v>
      </c>
      <c r="O15" s="221">
        <f>ROUND(E15*N15,5)</f>
        <v>0</v>
      </c>
      <c r="P15" s="221">
        <v>0</v>
      </c>
      <c r="Q15" s="221">
        <f>ROUND(E15*P15,5)</f>
        <v>0</v>
      </c>
      <c r="R15" s="221"/>
      <c r="S15" s="221"/>
      <c r="T15" s="222">
        <v>7.3999999999999996E-2</v>
      </c>
      <c r="U15" s="221">
        <f>ROUND(E15*T15,2)</f>
        <v>0.38</v>
      </c>
      <c r="V15" s="211"/>
      <c r="W15" s="211"/>
      <c r="X15" s="211"/>
      <c r="Y15" s="211"/>
      <c r="Z15" s="211"/>
      <c r="AA15" s="211"/>
      <c r="AB15" s="211"/>
      <c r="AC15" s="211"/>
      <c r="AD15" s="211"/>
      <c r="AE15" s="211" t="s">
        <v>111</v>
      </c>
      <c r="AF15" s="211"/>
      <c r="AG15" s="211"/>
      <c r="AH15" s="211"/>
      <c r="AI15" s="211"/>
      <c r="AJ15" s="211"/>
      <c r="AK15" s="211"/>
      <c r="AL15" s="211"/>
      <c r="AM15" s="211"/>
      <c r="AN15" s="211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</row>
    <row r="16" spans="1:60" ht="22.5" outlineLevel="1" x14ac:dyDescent="0.2">
      <c r="A16" s="212">
        <v>7</v>
      </c>
      <c r="B16" s="218" t="s">
        <v>124</v>
      </c>
      <c r="C16" s="263" t="s">
        <v>125</v>
      </c>
      <c r="D16" s="220" t="s">
        <v>110</v>
      </c>
      <c r="E16" s="227">
        <v>5.0999999999999996</v>
      </c>
      <c r="F16" s="230">
        <f>H16+J16</f>
        <v>0</v>
      </c>
      <c r="G16" s="231">
        <f>ROUND(E16*F16,2)</f>
        <v>0</v>
      </c>
      <c r="H16" s="231"/>
      <c r="I16" s="231">
        <f>ROUND(E16*H16,2)</f>
        <v>0</v>
      </c>
      <c r="J16" s="231"/>
      <c r="K16" s="231">
        <f>ROUND(E16*J16,2)</f>
        <v>0</v>
      </c>
      <c r="L16" s="231">
        <v>21</v>
      </c>
      <c r="M16" s="231">
        <f>G16*(1+L16/100)</f>
        <v>0</v>
      </c>
      <c r="N16" s="221">
        <v>0</v>
      </c>
      <c r="O16" s="221">
        <f>ROUND(E16*N16,5)</f>
        <v>0</v>
      </c>
      <c r="P16" s="221">
        <v>0</v>
      </c>
      <c r="Q16" s="221">
        <f>ROUND(E16*P16,5)</f>
        <v>0</v>
      </c>
      <c r="R16" s="221"/>
      <c r="S16" s="221"/>
      <c r="T16" s="222">
        <v>0.65200000000000002</v>
      </c>
      <c r="U16" s="221">
        <f>ROUND(E16*T16,2)</f>
        <v>3.33</v>
      </c>
      <c r="V16" s="211"/>
      <c r="W16" s="211"/>
      <c r="X16" s="211"/>
      <c r="Y16" s="211"/>
      <c r="Z16" s="211"/>
      <c r="AA16" s="211"/>
      <c r="AB16" s="211"/>
      <c r="AC16" s="211"/>
      <c r="AD16" s="211"/>
      <c r="AE16" s="211" t="s">
        <v>111</v>
      </c>
      <c r="AF16" s="211"/>
      <c r="AG16" s="211"/>
      <c r="AH16" s="211"/>
      <c r="AI16" s="211"/>
      <c r="AJ16" s="211"/>
      <c r="AK16" s="211"/>
      <c r="AL16" s="211"/>
      <c r="AM16" s="211"/>
      <c r="AN16" s="211"/>
      <c r="AO16" s="211"/>
      <c r="AP16" s="211"/>
      <c r="AQ16" s="211"/>
      <c r="AR16" s="211"/>
      <c r="AS16" s="211"/>
      <c r="AT16" s="211"/>
      <c r="AU16" s="211"/>
      <c r="AV16" s="211"/>
      <c r="AW16" s="211"/>
      <c r="AX16" s="211"/>
      <c r="AY16" s="211"/>
      <c r="AZ16" s="211"/>
      <c r="BA16" s="211"/>
      <c r="BB16" s="211"/>
      <c r="BC16" s="211"/>
      <c r="BD16" s="211"/>
      <c r="BE16" s="211"/>
      <c r="BF16" s="211"/>
      <c r="BG16" s="211"/>
      <c r="BH16" s="211"/>
    </row>
    <row r="17" spans="1:60" ht="22.5" outlineLevel="1" x14ac:dyDescent="0.2">
      <c r="A17" s="212">
        <v>8</v>
      </c>
      <c r="B17" s="218" t="s">
        <v>126</v>
      </c>
      <c r="C17" s="263" t="s">
        <v>127</v>
      </c>
      <c r="D17" s="220" t="s">
        <v>110</v>
      </c>
      <c r="E17" s="227">
        <v>9.69</v>
      </c>
      <c r="F17" s="230">
        <f>H17+J17</f>
        <v>0</v>
      </c>
      <c r="G17" s="231">
        <f>ROUND(E17*F17,2)</f>
        <v>0</v>
      </c>
      <c r="H17" s="231"/>
      <c r="I17" s="231">
        <f>ROUND(E17*H17,2)</f>
        <v>0</v>
      </c>
      <c r="J17" s="231"/>
      <c r="K17" s="231">
        <f>ROUND(E17*J17,2)</f>
        <v>0</v>
      </c>
      <c r="L17" s="231">
        <v>21</v>
      </c>
      <c r="M17" s="231">
        <f>G17*(1+L17/100)</f>
        <v>0</v>
      </c>
      <c r="N17" s="221">
        <v>0</v>
      </c>
      <c r="O17" s="221">
        <f>ROUND(E17*N17,5)</f>
        <v>0</v>
      </c>
      <c r="P17" s="221">
        <v>0</v>
      </c>
      <c r="Q17" s="221">
        <f>ROUND(E17*P17,5)</f>
        <v>0</v>
      </c>
      <c r="R17" s="221"/>
      <c r="S17" s="221"/>
      <c r="T17" s="222">
        <v>0</v>
      </c>
      <c r="U17" s="221">
        <f>ROUND(E17*T17,2)</f>
        <v>0</v>
      </c>
      <c r="V17" s="211"/>
      <c r="W17" s="211"/>
      <c r="X17" s="211"/>
      <c r="Y17" s="211"/>
      <c r="Z17" s="211"/>
      <c r="AA17" s="211"/>
      <c r="AB17" s="211"/>
      <c r="AC17" s="211"/>
      <c r="AD17" s="211"/>
      <c r="AE17" s="211" t="s">
        <v>111</v>
      </c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</row>
    <row r="18" spans="1:60" ht="22.5" outlineLevel="1" x14ac:dyDescent="0.2">
      <c r="A18" s="212">
        <v>9</v>
      </c>
      <c r="B18" s="218" t="s">
        <v>128</v>
      </c>
      <c r="C18" s="263" t="s">
        <v>129</v>
      </c>
      <c r="D18" s="220" t="s">
        <v>130</v>
      </c>
      <c r="E18" s="227">
        <v>51</v>
      </c>
      <c r="F18" s="230">
        <f>H18+J18</f>
        <v>0</v>
      </c>
      <c r="G18" s="231">
        <f>ROUND(E18*F18,2)</f>
        <v>0</v>
      </c>
      <c r="H18" s="231"/>
      <c r="I18" s="231">
        <f>ROUND(E18*H18,2)</f>
        <v>0</v>
      </c>
      <c r="J18" s="231"/>
      <c r="K18" s="231">
        <f>ROUND(E18*J18,2)</f>
        <v>0</v>
      </c>
      <c r="L18" s="231">
        <v>21</v>
      </c>
      <c r="M18" s="231">
        <f>G18*(1+L18/100)</f>
        <v>0</v>
      </c>
      <c r="N18" s="221">
        <v>0</v>
      </c>
      <c r="O18" s="221">
        <f>ROUND(E18*N18,5)</f>
        <v>0</v>
      </c>
      <c r="P18" s="221">
        <v>0</v>
      </c>
      <c r="Q18" s="221">
        <f>ROUND(E18*P18,5)</f>
        <v>0</v>
      </c>
      <c r="R18" s="221"/>
      <c r="S18" s="221"/>
      <c r="T18" s="222">
        <v>0.15</v>
      </c>
      <c r="U18" s="221">
        <f>ROUND(E18*T18,2)</f>
        <v>7.65</v>
      </c>
      <c r="V18" s="211"/>
      <c r="W18" s="211"/>
      <c r="X18" s="211"/>
      <c r="Y18" s="211"/>
      <c r="Z18" s="211"/>
      <c r="AA18" s="211"/>
      <c r="AB18" s="211"/>
      <c r="AC18" s="211"/>
      <c r="AD18" s="211"/>
      <c r="AE18" s="211" t="s">
        <v>111</v>
      </c>
      <c r="AF18" s="211"/>
      <c r="AG18" s="211"/>
      <c r="AH18" s="211"/>
      <c r="AI18" s="211"/>
      <c r="AJ18" s="211"/>
      <c r="AK18" s="211"/>
      <c r="AL18" s="211"/>
      <c r="AM18" s="211"/>
      <c r="AN18" s="211"/>
      <c r="AO18" s="211"/>
      <c r="AP18" s="211"/>
      <c r="AQ18" s="211"/>
      <c r="AR18" s="211"/>
      <c r="AS18" s="211"/>
      <c r="AT18" s="211"/>
      <c r="AU18" s="211"/>
      <c r="AV18" s="211"/>
      <c r="AW18" s="211"/>
      <c r="AX18" s="211"/>
      <c r="AY18" s="211"/>
      <c r="AZ18" s="211"/>
      <c r="BA18" s="211"/>
      <c r="BB18" s="211"/>
      <c r="BC18" s="211"/>
      <c r="BD18" s="211"/>
      <c r="BE18" s="211"/>
      <c r="BF18" s="211"/>
      <c r="BG18" s="211"/>
      <c r="BH18" s="211"/>
    </row>
    <row r="19" spans="1:60" x14ac:dyDescent="0.2">
      <c r="A19" s="213" t="s">
        <v>106</v>
      </c>
      <c r="B19" s="219" t="s">
        <v>59</v>
      </c>
      <c r="C19" s="265" t="s">
        <v>60</v>
      </c>
      <c r="D19" s="224"/>
      <c r="E19" s="229"/>
      <c r="F19" s="232"/>
      <c r="G19" s="232">
        <f>SUMIF(AE20:AE20,"&lt;&gt;NOR",G20:G20)</f>
        <v>0</v>
      </c>
      <c r="H19" s="232"/>
      <c r="I19" s="232">
        <f>SUM(I20:I20)</f>
        <v>0</v>
      </c>
      <c r="J19" s="232"/>
      <c r="K19" s="232">
        <f>SUM(K20:K20)</f>
        <v>0</v>
      </c>
      <c r="L19" s="232"/>
      <c r="M19" s="232">
        <f>SUM(M20:M20)</f>
        <v>0</v>
      </c>
      <c r="N19" s="225"/>
      <c r="O19" s="225">
        <f>SUM(O20:O20)</f>
        <v>7.2534900000000002</v>
      </c>
      <c r="P19" s="225"/>
      <c r="Q19" s="225">
        <f>SUM(Q20:Q20)</f>
        <v>0</v>
      </c>
      <c r="R19" s="225"/>
      <c r="S19" s="225"/>
      <c r="T19" s="226"/>
      <c r="U19" s="225">
        <f>SUM(U20:U20)</f>
        <v>26.74</v>
      </c>
      <c r="AE19" t="s">
        <v>107</v>
      </c>
    </row>
    <row r="20" spans="1:60" ht="22.5" outlineLevel="1" x14ac:dyDescent="0.2">
      <c r="A20" s="212">
        <v>10</v>
      </c>
      <c r="B20" s="218" t="s">
        <v>131</v>
      </c>
      <c r="C20" s="263" t="s">
        <v>132</v>
      </c>
      <c r="D20" s="220" t="s">
        <v>110</v>
      </c>
      <c r="E20" s="227">
        <v>2.2000000000000002</v>
      </c>
      <c r="F20" s="230">
        <f>H20+J20</f>
        <v>0</v>
      </c>
      <c r="G20" s="231">
        <f>ROUND(E20*F20,2)</f>
        <v>0</v>
      </c>
      <c r="H20" s="231"/>
      <c r="I20" s="231">
        <f>ROUND(E20*H20,2)</f>
        <v>0</v>
      </c>
      <c r="J20" s="231"/>
      <c r="K20" s="231">
        <f>ROUND(E20*J20,2)</f>
        <v>0</v>
      </c>
      <c r="L20" s="231">
        <v>21</v>
      </c>
      <c r="M20" s="231">
        <f>G20*(1+L20/100)</f>
        <v>0</v>
      </c>
      <c r="N20" s="221">
        <v>3.29704</v>
      </c>
      <c r="O20" s="221">
        <f>ROUND(E20*N20,5)</f>
        <v>7.2534900000000002</v>
      </c>
      <c r="P20" s="221">
        <v>0</v>
      </c>
      <c r="Q20" s="221">
        <f>ROUND(E20*P20,5)</f>
        <v>0</v>
      </c>
      <c r="R20" s="221"/>
      <c r="S20" s="221"/>
      <c r="T20" s="222">
        <v>12.152469999999999</v>
      </c>
      <c r="U20" s="221">
        <f>ROUND(E20*T20,2)</f>
        <v>26.74</v>
      </c>
      <c r="V20" s="211"/>
      <c r="W20" s="211"/>
      <c r="X20" s="211"/>
      <c r="Y20" s="211"/>
      <c r="Z20" s="211"/>
      <c r="AA20" s="211"/>
      <c r="AB20" s="211"/>
      <c r="AC20" s="211"/>
      <c r="AD20" s="211"/>
      <c r="AE20" s="211" t="s">
        <v>133</v>
      </c>
      <c r="AF20" s="211"/>
      <c r="AG20" s="211"/>
      <c r="AH20" s="211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</row>
    <row r="21" spans="1:60" x14ac:dyDescent="0.2">
      <c r="A21" s="213" t="s">
        <v>106</v>
      </c>
      <c r="B21" s="219" t="s">
        <v>61</v>
      </c>
      <c r="C21" s="265" t="s">
        <v>62</v>
      </c>
      <c r="D21" s="224"/>
      <c r="E21" s="229"/>
      <c r="F21" s="232"/>
      <c r="G21" s="232">
        <f>SUMIF(AE22:AE23,"&lt;&gt;NOR",G22:G23)</f>
        <v>0</v>
      </c>
      <c r="H21" s="232"/>
      <c r="I21" s="232">
        <f>SUM(I22:I23)</f>
        <v>0</v>
      </c>
      <c r="J21" s="232"/>
      <c r="K21" s="232">
        <f>SUM(K22:K23)</f>
        <v>0</v>
      </c>
      <c r="L21" s="232"/>
      <c r="M21" s="232">
        <f>SUM(M22:M23)</f>
        <v>0</v>
      </c>
      <c r="N21" s="225"/>
      <c r="O21" s="225">
        <f>SUM(O22:O23)</f>
        <v>0.12495000000000001</v>
      </c>
      <c r="P21" s="225"/>
      <c r="Q21" s="225">
        <f>SUM(Q22:Q23)</f>
        <v>0</v>
      </c>
      <c r="R21" s="225"/>
      <c r="S21" s="225"/>
      <c r="T21" s="226"/>
      <c r="U21" s="225">
        <f>SUM(U22:U23)</f>
        <v>6.27</v>
      </c>
      <c r="AE21" t="s">
        <v>107</v>
      </c>
    </row>
    <row r="22" spans="1:60" outlineLevel="1" x14ac:dyDescent="0.2">
      <c r="A22" s="212">
        <v>11</v>
      </c>
      <c r="B22" s="218" t="s">
        <v>134</v>
      </c>
      <c r="C22" s="263" t="s">
        <v>135</v>
      </c>
      <c r="D22" s="220" t="s">
        <v>130</v>
      </c>
      <c r="E22" s="227">
        <v>51</v>
      </c>
      <c r="F22" s="230">
        <f>H22+J22</f>
        <v>0</v>
      </c>
      <c r="G22" s="231">
        <f>ROUND(E22*F22,2)</f>
        <v>0</v>
      </c>
      <c r="H22" s="231"/>
      <c r="I22" s="231">
        <f>ROUND(E22*H22,2)</f>
        <v>0</v>
      </c>
      <c r="J22" s="231"/>
      <c r="K22" s="231">
        <f>ROUND(E22*J22,2)</f>
        <v>0</v>
      </c>
      <c r="L22" s="231">
        <v>21</v>
      </c>
      <c r="M22" s="231">
        <f>G22*(1+L22/100)</f>
        <v>0</v>
      </c>
      <c r="N22" s="221">
        <v>2.2499999999999998E-3</v>
      </c>
      <c r="O22" s="221">
        <f>ROUND(E22*N22,5)</f>
        <v>0.11475</v>
      </c>
      <c r="P22" s="221">
        <v>0</v>
      </c>
      <c r="Q22" s="221">
        <f>ROUND(E22*P22,5)</f>
        <v>0</v>
      </c>
      <c r="R22" s="221"/>
      <c r="S22" s="221"/>
      <c r="T22" s="222">
        <v>0.123</v>
      </c>
      <c r="U22" s="221">
        <f>ROUND(E22*T22,2)</f>
        <v>6.27</v>
      </c>
      <c r="V22" s="211"/>
      <c r="W22" s="211"/>
      <c r="X22" s="211"/>
      <c r="Y22" s="211"/>
      <c r="Z22" s="211"/>
      <c r="AA22" s="211"/>
      <c r="AB22" s="211"/>
      <c r="AC22" s="211"/>
      <c r="AD22" s="211"/>
      <c r="AE22" s="211" t="s">
        <v>111</v>
      </c>
      <c r="AF22" s="211"/>
      <c r="AG22" s="211"/>
      <c r="AH22" s="211"/>
      <c r="AI22" s="211"/>
      <c r="AJ22" s="211"/>
      <c r="AK22" s="211"/>
      <c r="AL22" s="211"/>
      <c r="AM22" s="211"/>
      <c r="AN22" s="211"/>
      <c r="AO22" s="211"/>
      <c r="AP22" s="211"/>
      <c r="AQ22" s="211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</row>
    <row r="23" spans="1:60" outlineLevel="1" x14ac:dyDescent="0.2">
      <c r="A23" s="212">
        <v>12</v>
      </c>
      <c r="B23" s="218" t="s">
        <v>136</v>
      </c>
      <c r="C23" s="263" t="s">
        <v>137</v>
      </c>
      <c r="D23" s="220" t="s">
        <v>130</v>
      </c>
      <c r="E23" s="227">
        <v>51</v>
      </c>
      <c r="F23" s="230">
        <f>H23+J23</f>
        <v>0</v>
      </c>
      <c r="G23" s="231">
        <f>ROUND(E23*F23,2)</f>
        <v>0</v>
      </c>
      <c r="H23" s="231"/>
      <c r="I23" s="231">
        <f>ROUND(E23*H23,2)</f>
        <v>0</v>
      </c>
      <c r="J23" s="231"/>
      <c r="K23" s="231">
        <f>ROUND(E23*J23,2)</f>
        <v>0</v>
      </c>
      <c r="L23" s="231">
        <v>21</v>
      </c>
      <c r="M23" s="231">
        <f>G23*(1+L23/100)</f>
        <v>0</v>
      </c>
      <c r="N23" s="221">
        <v>2.0000000000000001E-4</v>
      </c>
      <c r="O23" s="221">
        <f>ROUND(E23*N23,5)</f>
        <v>1.0200000000000001E-2</v>
      </c>
      <c r="P23" s="221">
        <v>0</v>
      </c>
      <c r="Q23" s="221">
        <f>ROUND(E23*P23,5)</f>
        <v>0</v>
      </c>
      <c r="R23" s="221"/>
      <c r="S23" s="221"/>
      <c r="T23" s="222">
        <v>0</v>
      </c>
      <c r="U23" s="221">
        <f>ROUND(E23*T23,2)</f>
        <v>0</v>
      </c>
      <c r="V23" s="211"/>
      <c r="W23" s="211"/>
      <c r="X23" s="211"/>
      <c r="Y23" s="211"/>
      <c r="Z23" s="211"/>
      <c r="AA23" s="211"/>
      <c r="AB23" s="211"/>
      <c r="AC23" s="211"/>
      <c r="AD23" s="211"/>
      <c r="AE23" s="211" t="s">
        <v>138</v>
      </c>
      <c r="AF23" s="211"/>
      <c r="AG23" s="211"/>
      <c r="AH23" s="211"/>
      <c r="AI23" s="211"/>
      <c r="AJ23" s="211"/>
      <c r="AK23" s="211"/>
      <c r="AL23" s="211"/>
      <c r="AM23" s="211"/>
      <c r="AN23" s="211"/>
      <c r="AO23" s="211"/>
      <c r="AP23" s="211"/>
      <c r="AQ23" s="211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</row>
    <row r="24" spans="1:60" x14ac:dyDescent="0.2">
      <c r="A24" s="213" t="s">
        <v>106</v>
      </c>
      <c r="B24" s="219" t="s">
        <v>63</v>
      </c>
      <c r="C24" s="265" t="s">
        <v>64</v>
      </c>
      <c r="D24" s="224"/>
      <c r="E24" s="229"/>
      <c r="F24" s="232"/>
      <c r="G24" s="232">
        <f>SUMIF(AE25:AE30,"&lt;&gt;NOR",G25:G30)</f>
        <v>0</v>
      </c>
      <c r="H24" s="232"/>
      <c r="I24" s="232">
        <f>SUM(I25:I30)</f>
        <v>0</v>
      </c>
      <c r="J24" s="232"/>
      <c r="K24" s="232">
        <f>SUM(K25:K30)</f>
        <v>0</v>
      </c>
      <c r="L24" s="232"/>
      <c r="M24" s="232">
        <f>SUM(M25:M30)</f>
        <v>0</v>
      </c>
      <c r="N24" s="225"/>
      <c r="O24" s="225">
        <f>SUM(O25:O30)</f>
        <v>54.141459999999995</v>
      </c>
      <c r="P24" s="225"/>
      <c r="Q24" s="225">
        <f>SUM(Q25:Q30)</f>
        <v>0</v>
      </c>
      <c r="R24" s="225"/>
      <c r="S24" s="225"/>
      <c r="T24" s="226"/>
      <c r="U24" s="225">
        <f>SUM(U25:U30)</f>
        <v>40.5</v>
      </c>
      <c r="AE24" t="s">
        <v>107</v>
      </c>
    </row>
    <row r="25" spans="1:60" outlineLevel="1" x14ac:dyDescent="0.2">
      <c r="A25" s="212">
        <v>13</v>
      </c>
      <c r="B25" s="218" t="s">
        <v>139</v>
      </c>
      <c r="C25" s="263" t="s">
        <v>140</v>
      </c>
      <c r="D25" s="220" t="s">
        <v>130</v>
      </c>
      <c r="E25" s="227">
        <v>51</v>
      </c>
      <c r="F25" s="230">
        <f>H25+J25</f>
        <v>0</v>
      </c>
      <c r="G25" s="231">
        <f>ROUND(E25*F25,2)</f>
        <v>0</v>
      </c>
      <c r="H25" s="231"/>
      <c r="I25" s="231">
        <f>ROUND(E25*H25,2)</f>
        <v>0</v>
      </c>
      <c r="J25" s="231"/>
      <c r="K25" s="231">
        <f>ROUND(E25*J25,2)</f>
        <v>0</v>
      </c>
      <c r="L25" s="231">
        <v>21</v>
      </c>
      <c r="M25" s="231">
        <f>G25*(1+L25/100)</f>
        <v>0</v>
      </c>
      <c r="N25" s="221">
        <v>0.32250000000000001</v>
      </c>
      <c r="O25" s="221">
        <f>ROUND(E25*N25,5)</f>
        <v>16.447500000000002</v>
      </c>
      <c r="P25" s="221">
        <v>0</v>
      </c>
      <c r="Q25" s="221">
        <f>ROUND(E25*P25,5)</f>
        <v>0</v>
      </c>
      <c r="R25" s="221"/>
      <c r="S25" s="221"/>
      <c r="T25" s="222">
        <v>2.5999999999999999E-2</v>
      </c>
      <c r="U25" s="221">
        <f>ROUND(E25*T25,2)</f>
        <v>1.33</v>
      </c>
      <c r="V25" s="211"/>
      <c r="W25" s="211"/>
      <c r="X25" s="211"/>
      <c r="Y25" s="211"/>
      <c r="Z25" s="211"/>
      <c r="AA25" s="211"/>
      <c r="AB25" s="211"/>
      <c r="AC25" s="211"/>
      <c r="AD25" s="211"/>
      <c r="AE25" s="211" t="s">
        <v>111</v>
      </c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</row>
    <row r="26" spans="1:60" ht="22.5" outlineLevel="1" x14ac:dyDescent="0.2">
      <c r="A26" s="212">
        <v>14</v>
      </c>
      <c r="B26" s="218" t="s">
        <v>141</v>
      </c>
      <c r="C26" s="263" t="s">
        <v>142</v>
      </c>
      <c r="D26" s="220" t="s">
        <v>130</v>
      </c>
      <c r="E26" s="227">
        <v>51</v>
      </c>
      <c r="F26" s="230">
        <f>H26+J26</f>
        <v>0</v>
      </c>
      <c r="G26" s="231">
        <f>ROUND(E26*F26,2)</f>
        <v>0</v>
      </c>
      <c r="H26" s="231"/>
      <c r="I26" s="231">
        <f>ROUND(E26*H26,2)</f>
        <v>0</v>
      </c>
      <c r="J26" s="231"/>
      <c r="K26" s="231">
        <f>ROUND(E26*J26,2)</f>
        <v>0</v>
      </c>
      <c r="L26" s="231">
        <v>21</v>
      </c>
      <c r="M26" s="231">
        <f>G26*(1+L26/100)</f>
        <v>0</v>
      </c>
      <c r="N26" s="221">
        <v>0.46</v>
      </c>
      <c r="O26" s="221">
        <f>ROUND(E26*N26,5)</f>
        <v>23.46</v>
      </c>
      <c r="P26" s="221">
        <v>0</v>
      </c>
      <c r="Q26" s="221">
        <f>ROUND(E26*P26,5)</f>
        <v>0</v>
      </c>
      <c r="R26" s="221"/>
      <c r="S26" s="221"/>
      <c r="T26" s="222">
        <v>2.9000000000000001E-2</v>
      </c>
      <c r="U26" s="221">
        <f>ROUND(E26*T26,2)</f>
        <v>1.48</v>
      </c>
      <c r="V26" s="211"/>
      <c r="W26" s="211"/>
      <c r="X26" s="211"/>
      <c r="Y26" s="211"/>
      <c r="Z26" s="211"/>
      <c r="AA26" s="211"/>
      <c r="AB26" s="211"/>
      <c r="AC26" s="211"/>
      <c r="AD26" s="211"/>
      <c r="AE26" s="211" t="s">
        <v>111</v>
      </c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</row>
    <row r="27" spans="1:60" outlineLevel="1" x14ac:dyDescent="0.2">
      <c r="A27" s="212">
        <v>15</v>
      </c>
      <c r="B27" s="218" t="s">
        <v>143</v>
      </c>
      <c r="C27" s="263" t="s">
        <v>144</v>
      </c>
      <c r="D27" s="220" t="s">
        <v>130</v>
      </c>
      <c r="E27" s="227">
        <v>51</v>
      </c>
      <c r="F27" s="230">
        <f>H27+J27</f>
        <v>0</v>
      </c>
      <c r="G27" s="231">
        <f>ROUND(E27*F27,2)</f>
        <v>0</v>
      </c>
      <c r="H27" s="231"/>
      <c r="I27" s="231">
        <f>ROUND(E27*H27,2)</f>
        <v>0</v>
      </c>
      <c r="J27" s="231"/>
      <c r="K27" s="231">
        <f>ROUND(E27*J27,2)</f>
        <v>0</v>
      </c>
      <c r="L27" s="231">
        <v>21</v>
      </c>
      <c r="M27" s="231">
        <f>G27*(1+L27/100)</f>
        <v>0</v>
      </c>
      <c r="N27" s="221">
        <v>1.1E-4</v>
      </c>
      <c r="O27" s="221">
        <f>ROUND(E27*N27,5)</f>
        <v>5.6100000000000004E-3</v>
      </c>
      <c r="P27" s="221">
        <v>0</v>
      </c>
      <c r="Q27" s="221">
        <f>ROUND(E27*P27,5)</f>
        <v>0</v>
      </c>
      <c r="R27" s="221"/>
      <c r="S27" s="221"/>
      <c r="T27" s="222">
        <v>8.0000000000000002E-3</v>
      </c>
      <c r="U27" s="221">
        <f>ROUND(E27*T27,2)</f>
        <v>0.41</v>
      </c>
      <c r="V27" s="211"/>
      <c r="W27" s="211"/>
      <c r="X27" s="211"/>
      <c r="Y27" s="211"/>
      <c r="Z27" s="211"/>
      <c r="AA27" s="211"/>
      <c r="AB27" s="211"/>
      <c r="AC27" s="211"/>
      <c r="AD27" s="211"/>
      <c r="AE27" s="211" t="s">
        <v>111</v>
      </c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</row>
    <row r="28" spans="1:60" outlineLevel="1" x14ac:dyDescent="0.2">
      <c r="A28" s="212">
        <v>16</v>
      </c>
      <c r="B28" s="218" t="s">
        <v>145</v>
      </c>
      <c r="C28" s="263" t="s">
        <v>146</v>
      </c>
      <c r="D28" s="220" t="s">
        <v>130</v>
      </c>
      <c r="E28" s="227">
        <v>51</v>
      </c>
      <c r="F28" s="230">
        <f>H28+J28</f>
        <v>0</v>
      </c>
      <c r="G28" s="231">
        <f>ROUND(E28*F28,2)</f>
        <v>0</v>
      </c>
      <c r="H28" s="231"/>
      <c r="I28" s="231">
        <f>ROUND(E28*H28,2)</f>
        <v>0</v>
      </c>
      <c r="J28" s="231"/>
      <c r="K28" s="231">
        <f>ROUND(E28*J28,2)</f>
        <v>0</v>
      </c>
      <c r="L28" s="231">
        <v>21</v>
      </c>
      <c r="M28" s="231">
        <f>G28*(1+L28/100)</f>
        <v>0</v>
      </c>
      <c r="N28" s="221">
        <v>9.2799999999999994E-2</v>
      </c>
      <c r="O28" s="221">
        <f>ROUND(E28*N28,5)</f>
        <v>4.7328000000000001</v>
      </c>
      <c r="P28" s="221">
        <v>0</v>
      </c>
      <c r="Q28" s="221">
        <f>ROUND(E28*P28,5)</f>
        <v>0</v>
      </c>
      <c r="R28" s="221"/>
      <c r="S28" s="221"/>
      <c r="T28" s="222">
        <v>0.47799999999999998</v>
      </c>
      <c r="U28" s="221">
        <f>ROUND(E28*T28,2)</f>
        <v>24.38</v>
      </c>
      <c r="V28" s="211"/>
      <c r="W28" s="211"/>
      <c r="X28" s="211"/>
      <c r="Y28" s="211"/>
      <c r="Z28" s="211"/>
      <c r="AA28" s="211"/>
      <c r="AB28" s="211"/>
      <c r="AC28" s="211"/>
      <c r="AD28" s="211"/>
      <c r="AE28" s="211" t="s">
        <v>111</v>
      </c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</row>
    <row r="29" spans="1:60" ht="22.5" outlineLevel="1" x14ac:dyDescent="0.2">
      <c r="A29" s="212">
        <v>17</v>
      </c>
      <c r="B29" s="218" t="s">
        <v>147</v>
      </c>
      <c r="C29" s="263" t="s">
        <v>148</v>
      </c>
      <c r="D29" s="220" t="s">
        <v>130</v>
      </c>
      <c r="E29" s="227">
        <v>55</v>
      </c>
      <c r="F29" s="230">
        <f>H29+J29</f>
        <v>0</v>
      </c>
      <c r="G29" s="231">
        <f>ROUND(E29*F29,2)</f>
        <v>0</v>
      </c>
      <c r="H29" s="231"/>
      <c r="I29" s="231">
        <f>ROUND(E29*H29,2)</f>
        <v>0</v>
      </c>
      <c r="J29" s="231"/>
      <c r="K29" s="231">
        <f>ROUND(E29*J29,2)</f>
        <v>0</v>
      </c>
      <c r="L29" s="231">
        <v>21</v>
      </c>
      <c r="M29" s="231">
        <f>G29*(1+L29/100)</f>
        <v>0</v>
      </c>
      <c r="N29" s="221">
        <v>0.17244999999999999</v>
      </c>
      <c r="O29" s="221">
        <f>ROUND(E29*N29,5)</f>
        <v>9.48475</v>
      </c>
      <c r="P29" s="221">
        <v>0</v>
      </c>
      <c r="Q29" s="221">
        <f>ROUND(E29*P29,5)</f>
        <v>0</v>
      </c>
      <c r="R29" s="221"/>
      <c r="S29" s="221"/>
      <c r="T29" s="222">
        <v>0</v>
      </c>
      <c r="U29" s="221">
        <f>ROUND(E29*T29,2)</f>
        <v>0</v>
      </c>
      <c r="V29" s="211"/>
      <c r="W29" s="211"/>
      <c r="X29" s="211"/>
      <c r="Y29" s="211"/>
      <c r="Z29" s="211"/>
      <c r="AA29" s="211"/>
      <c r="AB29" s="211"/>
      <c r="AC29" s="211"/>
      <c r="AD29" s="211"/>
      <c r="AE29" s="211" t="s">
        <v>138</v>
      </c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</row>
    <row r="30" spans="1:60" outlineLevel="1" x14ac:dyDescent="0.2">
      <c r="A30" s="212">
        <v>18</v>
      </c>
      <c r="B30" s="218" t="s">
        <v>149</v>
      </c>
      <c r="C30" s="263" t="s">
        <v>150</v>
      </c>
      <c r="D30" s="220" t="s">
        <v>151</v>
      </c>
      <c r="E30" s="227">
        <v>30</v>
      </c>
      <c r="F30" s="230">
        <f>H30+J30</f>
        <v>0</v>
      </c>
      <c r="G30" s="231">
        <f>ROUND(E30*F30,2)</f>
        <v>0</v>
      </c>
      <c r="H30" s="231"/>
      <c r="I30" s="231">
        <f>ROUND(E30*H30,2)</f>
        <v>0</v>
      </c>
      <c r="J30" s="231"/>
      <c r="K30" s="231">
        <f>ROUND(E30*J30,2)</f>
        <v>0</v>
      </c>
      <c r="L30" s="231">
        <v>21</v>
      </c>
      <c r="M30" s="231">
        <f>G30*(1+L30/100)</f>
        <v>0</v>
      </c>
      <c r="N30" s="221">
        <v>3.6000000000000002E-4</v>
      </c>
      <c r="O30" s="221">
        <f>ROUND(E30*N30,5)</f>
        <v>1.0800000000000001E-2</v>
      </c>
      <c r="P30" s="221">
        <v>0</v>
      </c>
      <c r="Q30" s="221">
        <f>ROUND(E30*P30,5)</f>
        <v>0</v>
      </c>
      <c r="R30" s="221"/>
      <c r="S30" s="221"/>
      <c r="T30" s="222">
        <v>0.43</v>
      </c>
      <c r="U30" s="221">
        <f>ROUND(E30*T30,2)</f>
        <v>12.9</v>
      </c>
      <c r="V30" s="211"/>
      <c r="W30" s="211"/>
      <c r="X30" s="211"/>
      <c r="Y30" s="211"/>
      <c r="Z30" s="211"/>
      <c r="AA30" s="211"/>
      <c r="AB30" s="211"/>
      <c r="AC30" s="211"/>
      <c r="AD30" s="211"/>
      <c r="AE30" s="211" t="s">
        <v>111</v>
      </c>
      <c r="AF30" s="211"/>
      <c r="AG30" s="211"/>
      <c r="AH30" s="211"/>
      <c r="AI30" s="211"/>
      <c r="AJ30" s="211"/>
      <c r="AK30" s="211"/>
      <c r="AL30" s="211"/>
      <c r="AM30" s="211"/>
      <c r="AN30" s="211"/>
      <c r="AO30" s="211"/>
      <c r="AP30" s="211"/>
      <c r="AQ30" s="211"/>
      <c r="AR30" s="211"/>
      <c r="AS30" s="211"/>
      <c r="AT30" s="211"/>
      <c r="AU30" s="211"/>
      <c r="AV30" s="211"/>
      <c r="AW30" s="211"/>
      <c r="AX30" s="211"/>
      <c r="AY30" s="211"/>
      <c r="AZ30" s="211"/>
      <c r="BA30" s="211"/>
      <c r="BB30" s="211"/>
      <c r="BC30" s="211"/>
      <c r="BD30" s="211"/>
      <c r="BE30" s="211"/>
      <c r="BF30" s="211"/>
      <c r="BG30" s="211"/>
      <c r="BH30" s="211"/>
    </row>
    <row r="31" spans="1:60" x14ac:dyDescent="0.2">
      <c r="A31" s="213" t="s">
        <v>106</v>
      </c>
      <c r="B31" s="219" t="s">
        <v>65</v>
      </c>
      <c r="C31" s="265" t="s">
        <v>66</v>
      </c>
      <c r="D31" s="224"/>
      <c r="E31" s="229"/>
      <c r="F31" s="232"/>
      <c r="G31" s="232">
        <f>SUMIF(AE32:AE36,"&lt;&gt;NOR",G32:G36)</f>
        <v>0</v>
      </c>
      <c r="H31" s="232"/>
      <c r="I31" s="232">
        <f>SUM(I32:I36)</f>
        <v>0</v>
      </c>
      <c r="J31" s="232"/>
      <c r="K31" s="232">
        <f>SUM(K32:K36)</f>
        <v>0</v>
      </c>
      <c r="L31" s="232"/>
      <c r="M31" s="232">
        <f>SUM(M32:M36)</f>
        <v>0</v>
      </c>
      <c r="N31" s="225"/>
      <c r="O31" s="225">
        <f>SUM(O32:O36)</f>
        <v>7.78775</v>
      </c>
      <c r="P31" s="225"/>
      <c r="Q31" s="225">
        <f>SUM(Q32:Q36)</f>
        <v>0</v>
      </c>
      <c r="R31" s="225"/>
      <c r="S31" s="225"/>
      <c r="T31" s="226"/>
      <c r="U31" s="225">
        <f>SUM(U32:U36)</f>
        <v>167.38</v>
      </c>
      <c r="AE31" t="s">
        <v>107</v>
      </c>
    </row>
    <row r="32" spans="1:60" outlineLevel="1" x14ac:dyDescent="0.2">
      <c r="A32" s="212">
        <v>19</v>
      </c>
      <c r="B32" s="218" t="s">
        <v>152</v>
      </c>
      <c r="C32" s="263" t="s">
        <v>153</v>
      </c>
      <c r="D32" s="220" t="s">
        <v>130</v>
      </c>
      <c r="E32" s="227">
        <v>169</v>
      </c>
      <c r="F32" s="230">
        <f>H32+J32</f>
        <v>0</v>
      </c>
      <c r="G32" s="231">
        <f>ROUND(E32*F32,2)</f>
        <v>0</v>
      </c>
      <c r="H32" s="231"/>
      <c r="I32" s="231">
        <f>ROUND(E32*H32,2)</f>
        <v>0</v>
      </c>
      <c r="J32" s="231"/>
      <c r="K32" s="231">
        <f>ROUND(E32*J32,2)</f>
        <v>0</v>
      </c>
      <c r="L32" s="231">
        <v>21</v>
      </c>
      <c r="M32" s="231">
        <f>G32*(1+L32/100)</f>
        <v>0</v>
      </c>
      <c r="N32" s="221">
        <v>3.832E-2</v>
      </c>
      <c r="O32" s="221">
        <f>ROUND(E32*N32,5)</f>
        <v>6.4760799999999996</v>
      </c>
      <c r="P32" s="221">
        <v>0</v>
      </c>
      <c r="Q32" s="221">
        <f>ROUND(E32*P32,5)</f>
        <v>0</v>
      </c>
      <c r="R32" s="221"/>
      <c r="S32" s="221"/>
      <c r="T32" s="222">
        <v>0.33622000000000002</v>
      </c>
      <c r="U32" s="221">
        <f>ROUND(E32*T32,2)</f>
        <v>56.82</v>
      </c>
      <c r="V32" s="211"/>
      <c r="W32" s="211"/>
      <c r="X32" s="211"/>
      <c r="Y32" s="211"/>
      <c r="Z32" s="211"/>
      <c r="AA32" s="211"/>
      <c r="AB32" s="211"/>
      <c r="AC32" s="211"/>
      <c r="AD32" s="211"/>
      <c r="AE32" s="211" t="s">
        <v>111</v>
      </c>
      <c r="AF32" s="211"/>
      <c r="AG32" s="211"/>
      <c r="AH32" s="211"/>
      <c r="AI32" s="211"/>
      <c r="AJ32" s="211"/>
      <c r="AK32" s="211"/>
      <c r="AL32" s="211"/>
      <c r="AM32" s="211"/>
      <c r="AN32" s="211"/>
      <c r="AO32" s="211"/>
      <c r="AP32" s="211"/>
      <c r="AQ32" s="211"/>
      <c r="AR32" s="211"/>
      <c r="AS32" s="211"/>
      <c r="AT32" s="211"/>
      <c r="AU32" s="211"/>
      <c r="AV32" s="211"/>
      <c r="AW32" s="211"/>
      <c r="AX32" s="211"/>
      <c r="AY32" s="211"/>
      <c r="AZ32" s="211"/>
      <c r="BA32" s="211"/>
      <c r="BB32" s="211"/>
      <c r="BC32" s="211"/>
      <c r="BD32" s="211"/>
      <c r="BE32" s="211"/>
      <c r="BF32" s="211"/>
      <c r="BG32" s="211"/>
      <c r="BH32" s="211"/>
    </row>
    <row r="33" spans="1:60" ht="22.5" outlineLevel="1" x14ac:dyDescent="0.2">
      <c r="A33" s="212">
        <v>20</v>
      </c>
      <c r="B33" s="218" t="s">
        <v>154</v>
      </c>
      <c r="C33" s="263" t="s">
        <v>155</v>
      </c>
      <c r="D33" s="220" t="s">
        <v>130</v>
      </c>
      <c r="E33" s="227">
        <v>169</v>
      </c>
      <c r="F33" s="230">
        <f>H33+J33</f>
        <v>0</v>
      </c>
      <c r="G33" s="231">
        <f>ROUND(E33*F33,2)</f>
        <v>0</v>
      </c>
      <c r="H33" s="231"/>
      <c r="I33" s="231">
        <f>ROUND(E33*H33,2)</f>
        <v>0</v>
      </c>
      <c r="J33" s="231"/>
      <c r="K33" s="231">
        <f>ROUND(E33*J33,2)</f>
        <v>0</v>
      </c>
      <c r="L33" s="231">
        <v>21</v>
      </c>
      <c r="M33" s="231">
        <f>G33*(1+L33/100)</f>
        <v>0</v>
      </c>
      <c r="N33" s="221">
        <v>4.9100000000000003E-3</v>
      </c>
      <c r="O33" s="221">
        <f>ROUND(E33*N33,5)</f>
        <v>0.82979000000000003</v>
      </c>
      <c r="P33" s="221">
        <v>0</v>
      </c>
      <c r="Q33" s="221">
        <f>ROUND(E33*P33,5)</f>
        <v>0</v>
      </c>
      <c r="R33" s="221"/>
      <c r="S33" s="221"/>
      <c r="T33" s="222">
        <v>0.36199999999999999</v>
      </c>
      <c r="U33" s="221">
        <f>ROUND(E33*T33,2)</f>
        <v>61.18</v>
      </c>
      <c r="V33" s="211"/>
      <c r="W33" s="211"/>
      <c r="X33" s="211"/>
      <c r="Y33" s="211"/>
      <c r="Z33" s="211"/>
      <c r="AA33" s="211"/>
      <c r="AB33" s="211"/>
      <c r="AC33" s="211"/>
      <c r="AD33" s="211"/>
      <c r="AE33" s="211" t="s">
        <v>111</v>
      </c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</row>
    <row r="34" spans="1:60" ht="22.5" outlineLevel="1" x14ac:dyDescent="0.2">
      <c r="A34" s="212">
        <v>21</v>
      </c>
      <c r="B34" s="218" t="s">
        <v>156</v>
      </c>
      <c r="C34" s="263" t="s">
        <v>157</v>
      </c>
      <c r="D34" s="220" t="s">
        <v>130</v>
      </c>
      <c r="E34" s="227">
        <v>169</v>
      </c>
      <c r="F34" s="230">
        <f>H34+J34</f>
        <v>0</v>
      </c>
      <c r="G34" s="231">
        <f>ROUND(E34*F34,2)</f>
        <v>0</v>
      </c>
      <c r="H34" s="231"/>
      <c r="I34" s="231">
        <f>ROUND(E34*H34,2)</f>
        <v>0</v>
      </c>
      <c r="J34" s="231"/>
      <c r="K34" s="231">
        <f>ROUND(E34*J34,2)</f>
        <v>0</v>
      </c>
      <c r="L34" s="231">
        <v>21</v>
      </c>
      <c r="M34" s="231">
        <f>G34*(1+L34/100)</f>
        <v>0</v>
      </c>
      <c r="N34" s="221">
        <v>2.63E-3</v>
      </c>
      <c r="O34" s="221">
        <f>ROUND(E34*N34,5)</f>
        <v>0.44446999999999998</v>
      </c>
      <c r="P34" s="221">
        <v>0</v>
      </c>
      <c r="Q34" s="221">
        <f>ROUND(E34*P34,5)</f>
        <v>0</v>
      </c>
      <c r="R34" s="221"/>
      <c r="S34" s="221"/>
      <c r="T34" s="222">
        <v>0.22400999999999999</v>
      </c>
      <c r="U34" s="221">
        <f>ROUND(E34*T34,2)</f>
        <v>37.86</v>
      </c>
      <c r="V34" s="211"/>
      <c r="W34" s="211"/>
      <c r="X34" s="211"/>
      <c r="Y34" s="211"/>
      <c r="Z34" s="211"/>
      <c r="AA34" s="211"/>
      <c r="AB34" s="211"/>
      <c r="AC34" s="211"/>
      <c r="AD34" s="211"/>
      <c r="AE34" s="211" t="s">
        <v>111</v>
      </c>
      <c r="AF34" s="211"/>
      <c r="AG34" s="211"/>
      <c r="AH34" s="211"/>
      <c r="AI34" s="211"/>
      <c r="AJ34" s="211"/>
      <c r="AK34" s="211"/>
      <c r="AL34" s="211"/>
      <c r="AM34" s="211"/>
      <c r="AN34" s="211"/>
      <c r="AO34" s="211"/>
      <c r="AP34" s="211"/>
      <c r="AQ34" s="211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</row>
    <row r="35" spans="1:60" outlineLevel="1" x14ac:dyDescent="0.2">
      <c r="A35" s="212">
        <v>22</v>
      </c>
      <c r="B35" s="218" t="s">
        <v>158</v>
      </c>
      <c r="C35" s="263" t="s">
        <v>159</v>
      </c>
      <c r="D35" s="220" t="s">
        <v>130</v>
      </c>
      <c r="E35" s="227">
        <v>169</v>
      </c>
      <c r="F35" s="230">
        <f>H35+J35</f>
        <v>0</v>
      </c>
      <c r="G35" s="231">
        <f>ROUND(E35*F35,2)</f>
        <v>0</v>
      </c>
      <c r="H35" s="231"/>
      <c r="I35" s="231">
        <f>ROUND(E35*H35,2)</f>
        <v>0</v>
      </c>
      <c r="J35" s="231"/>
      <c r="K35" s="231">
        <f>ROUND(E35*J35,2)</f>
        <v>0</v>
      </c>
      <c r="L35" s="231">
        <v>21</v>
      </c>
      <c r="M35" s="231">
        <f>G35*(1+L35/100)</f>
        <v>0</v>
      </c>
      <c r="N35" s="221">
        <v>1.9000000000000001E-4</v>
      </c>
      <c r="O35" s="221">
        <f>ROUND(E35*N35,5)</f>
        <v>3.211E-2</v>
      </c>
      <c r="P35" s="221">
        <v>0</v>
      </c>
      <c r="Q35" s="221">
        <f>ROUND(E35*P35,5)</f>
        <v>0</v>
      </c>
      <c r="R35" s="221"/>
      <c r="S35" s="221"/>
      <c r="T35" s="222">
        <v>5.1999999999999998E-2</v>
      </c>
      <c r="U35" s="221">
        <f>ROUND(E35*T35,2)</f>
        <v>8.7899999999999991</v>
      </c>
      <c r="V35" s="211"/>
      <c r="W35" s="211"/>
      <c r="X35" s="211"/>
      <c r="Y35" s="211"/>
      <c r="Z35" s="211"/>
      <c r="AA35" s="211"/>
      <c r="AB35" s="211"/>
      <c r="AC35" s="211"/>
      <c r="AD35" s="211"/>
      <c r="AE35" s="211" t="s">
        <v>111</v>
      </c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  <c r="AS35" s="211"/>
      <c r="AT35" s="211"/>
      <c r="AU35" s="211"/>
      <c r="AV35" s="211"/>
      <c r="AW35" s="211"/>
      <c r="AX35" s="211"/>
      <c r="AY35" s="211"/>
      <c r="AZ35" s="211"/>
      <c r="BA35" s="211"/>
      <c r="BB35" s="211"/>
      <c r="BC35" s="211"/>
      <c r="BD35" s="211"/>
      <c r="BE35" s="211"/>
      <c r="BF35" s="211"/>
      <c r="BG35" s="211"/>
      <c r="BH35" s="211"/>
    </row>
    <row r="36" spans="1:60" outlineLevel="1" x14ac:dyDescent="0.2">
      <c r="A36" s="212">
        <v>23</v>
      </c>
      <c r="B36" s="218" t="s">
        <v>160</v>
      </c>
      <c r="C36" s="263" t="s">
        <v>161</v>
      </c>
      <c r="D36" s="220" t="s">
        <v>151</v>
      </c>
      <c r="E36" s="227">
        <v>10</v>
      </c>
      <c r="F36" s="230">
        <f>H36+J36</f>
        <v>0</v>
      </c>
      <c r="G36" s="231">
        <f>ROUND(E36*F36,2)</f>
        <v>0</v>
      </c>
      <c r="H36" s="231"/>
      <c r="I36" s="231">
        <f>ROUND(E36*H36,2)</f>
        <v>0</v>
      </c>
      <c r="J36" s="231"/>
      <c r="K36" s="231">
        <f>ROUND(E36*J36,2)</f>
        <v>0</v>
      </c>
      <c r="L36" s="231">
        <v>21</v>
      </c>
      <c r="M36" s="231">
        <f>G36*(1+L36/100)</f>
        <v>0</v>
      </c>
      <c r="N36" s="221">
        <v>5.2999999999999998E-4</v>
      </c>
      <c r="O36" s="221">
        <f>ROUND(E36*N36,5)</f>
        <v>5.3E-3</v>
      </c>
      <c r="P36" s="221">
        <v>0</v>
      </c>
      <c r="Q36" s="221">
        <f>ROUND(E36*P36,5)</f>
        <v>0</v>
      </c>
      <c r="R36" s="221"/>
      <c r="S36" s="221"/>
      <c r="T36" s="222">
        <v>0.27323999999999998</v>
      </c>
      <c r="U36" s="221">
        <f>ROUND(E36*T36,2)</f>
        <v>2.73</v>
      </c>
      <c r="V36" s="211"/>
      <c r="W36" s="211"/>
      <c r="X36" s="211"/>
      <c r="Y36" s="211"/>
      <c r="Z36" s="211"/>
      <c r="AA36" s="211"/>
      <c r="AB36" s="211"/>
      <c r="AC36" s="211"/>
      <c r="AD36" s="211"/>
      <c r="AE36" s="211" t="s">
        <v>111</v>
      </c>
      <c r="AF36" s="211"/>
      <c r="AG36" s="211"/>
      <c r="AH36" s="211"/>
      <c r="AI36" s="211"/>
      <c r="AJ36" s="211"/>
      <c r="AK36" s="211"/>
      <c r="AL36" s="211"/>
      <c r="AM36" s="211"/>
      <c r="AN36" s="211"/>
      <c r="AO36" s="211"/>
      <c r="AP36" s="211"/>
      <c r="AQ36" s="211"/>
      <c r="AR36" s="211"/>
      <c r="AS36" s="211"/>
      <c r="AT36" s="211"/>
      <c r="AU36" s="211"/>
      <c r="AV36" s="211"/>
      <c r="AW36" s="211"/>
      <c r="AX36" s="211"/>
      <c r="AY36" s="211"/>
      <c r="AZ36" s="211"/>
      <c r="BA36" s="211"/>
      <c r="BB36" s="211"/>
      <c r="BC36" s="211"/>
      <c r="BD36" s="211"/>
      <c r="BE36" s="211"/>
      <c r="BF36" s="211"/>
      <c r="BG36" s="211"/>
      <c r="BH36" s="211"/>
    </row>
    <row r="37" spans="1:60" x14ac:dyDescent="0.2">
      <c r="A37" s="213" t="s">
        <v>106</v>
      </c>
      <c r="B37" s="219" t="s">
        <v>67</v>
      </c>
      <c r="C37" s="265" t="s">
        <v>68</v>
      </c>
      <c r="D37" s="224"/>
      <c r="E37" s="229"/>
      <c r="F37" s="232"/>
      <c r="G37" s="232">
        <f>SUMIF(AE38:AE38,"&lt;&gt;NOR",G38:G38)</f>
        <v>0</v>
      </c>
      <c r="H37" s="232"/>
      <c r="I37" s="232">
        <f>SUM(I38:I38)</f>
        <v>0</v>
      </c>
      <c r="J37" s="232"/>
      <c r="K37" s="232">
        <f>SUM(K38:K38)</f>
        <v>0</v>
      </c>
      <c r="L37" s="232"/>
      <c r="M37" s="232">
        <f>SUM(M38:M38)</f>
        <v>0</v>
      </c>
      <c r="N37" s="225"/>
      <c r="O37" s="225">
        <f>SUM(O38:O38)</f>
        <v>7.6756000000000002</v>
      </c>
      <c r="P37" s="225"/>
      <c r="Q37" s="225">
        <f>SUM(Q38:Q38)</f>
        <v>0</v>
      </c>
      <c r="R37" s="225"/>
      <c r="S37" s="225"/>
      <c r="T37" s="226"/>
      <c r="U37" s="225">
        <f>SUM(U38:U38)</f>
        <v>6.48</v>
      </c>
      <c r="AE37" t="s">
        <v>107</v>
      </c>
    </row>
    <row r="38" spans="1:60" ht="22.5" outlineLevel="1" x14ac:dyDescent="0.2">
      <c r="A38" s="212">
        <v>24</v>
      </c>
      <c r="B38" s="218" t="s">
        <v>162</v>
      </c>
      <c r="C38" s="263" t="s">
        <v>163</v>
      </c>
      <c r="D38" s="220" t="s">
        <v>151</v>
      </c>
      <c r="E38" s="227">
        <v>40</v>
      </c>
      <c r="F38" s="230">
        <f>H38+J38</f>
        <v>0</v>
      </c>
      <c r="G38" s="231">
        <f>ROUND(E38*F38,2)</f>
        <v>0</v>
      </c>
      <c r="H38" s="231"/>
      <c r="I38" s="231">
        <f>ROUND(E38*H38,2)</f>
        <v>0</v>
      </c>
      <c r="J38" s="231"/>
      <c r="K38" s="231">
        <f>ROUND(E38*J38,2)</f>
        <v>0</v>
      </c>
      <c r="L38" s="231">
        <v>21</v>
      </c>
      <c r="M38" s="231">
        <f>G38*(1+L38/100)</f>
        <v>0</v>
      </c>
      <c r="N38" s="221">
        <v>0.19189000000000001</v>
      </c>
      <c r="O38" s="221">
        <f>ROUND(E38*N38,5)</f>
        <v>7.6756000000000002</v>
      </c>
      <c r="P38" s="221">
        <v>0</v>
      </c>
      <c r="Q38" s="221">
        <f>ROUND(E38*P38,5)</f>
        <v>0</v>
      </c>
      <c r="R38" s="221"/>
      <c r="S38" s="221"/>
      <c r="T38" s="222">
        <v>0.16200000000000001</v>
      </c>
      <c r="U38" s="221">
        <f>ROUND(E38*T38,2)</f>
        <v>6.48</v>
      </c>
      <c r="V38" s="211"/>
      <c r="W38" s="211"/>
      <c r="X38" s="211"/>
      <c r="Y38" s="211"/>
      <c r="Z38" s="211"/>
      <c r="AA38" s="211"/>
      <c r="AB38" s="211"/>
      <c r="AC38" s="211"/>
      <c r="AD38" s="211"/>
      <c r="AE38" s="211" t="s">
        <v>111</v>
      </c>
      <c r="AF38" s="211"/>
      <c r="AG38" s="211"/>
      <c r="AH38" s="211"/>
      <c r="AI38" s="211"/>
      <c r="AJ38" s="211"/>
      <c r="AK38" s="211"/>
      <c r="AL38" s="211"/>
      <c r="AM38" s="211"/>
      <c r="AN38" s="211"/>
      <c r="AO38" s="211"/>
      <c r="AP38" s="211"/>
      <c r="AQ38" s="211"/>
      <c r="AR38" s="211"/>
      <c r="AS38" s="211"/>
      <c r="AT38" s="211"/>
      <c r="AU38" s="211"/>
      <c r="AV38" s="211"/>
      <c r="AW38" s="211"/>
      <c r="AX38" s="211"/>
      <c r="AY38" s="211"/>
      <c r="AZ38" s="211"/>
      <c r="BA38" s="211"/>
      <c r="BB38" s="211"/>
      <c r="BC38" s="211"/>
      <c r="BD38" s="211"/>
      <c r="BE38" s="211"/>
      <c r="BF38" s="211"/>
      <c r="BG38" s="211"/>
      <c r="BH38" s="211"/>
    </row>
    <row r="39" spans="1:60" x14ac:dyDescent="0.2">
      <c r="A39" s="213" t="s">
        <v>106</v>
      </c>
      <c r="B39" s="219" t="s">
        <v>69</v>
      </c>
      <c r="C39" s="265" t="s">
        <v>70</v>
      </c>
      <c r="D39" s="224"/>
      <c r="E39" s="229"/>
      <c r="F39" s="232"/>
      <c r="G39" s="232">
        <f>SUMIF(AE40:AE42,"&lt;&gt;NOR",G40:G42)</f>
        <v>0</v>
      </c>
      <c r="H39" s="232"/>
      <c r="I39" s="232">
        <f>SUM(I40:I42)</f>
        <v>0</v>
      </c>
      <c r="J39" s="232"/>
      <c r="K39" s="232">
        <f>SUM(K40:K42)</f>
        <v>0</v>
      </c>
      <c r="L39" s="232"/>
      <c r="M39" s="232">
        <f>SUM(M40:M42)</f>
        <v>0</v>
      </c>
      <c r="N39" s="225"/>
      <c r="O39" s="225">
        <f>SUM(O40:O42)</f>
        <v>0</v>
      </c>
      <c r="P39" s="225"/>
      <c r="Q39" s="225">
        <f>SUM(Q40:Q42)</f>
        <v>21.93</v>
      </c>
      <c r="R39" s="225"/>
      <c r="S39" s="225"/>
      <c r="T39" s="226"/>
      <c r="U39" s="225">
        <f>SUM(U40:U42)</f>
        <v>82.25</v>
      </c>
      <c r="AE39" t="s">
        <v>107</v>
      </c>
    </row>
    <row r="40" spans="1:60" ht="22.5" outlineLevel="1" x14ac:dyDescent="0.2">
      <c r="A40" s="212">
        <v>25</v>
      </c>
      <c r="B40" s="218" t="s">
        <v>164</v>
      </c>
      <c r="C40" s="263" t="s">
        <v>165</v>
      </c>
      <c r="D40" s="220" t="s">
        <v>110</v>
      </c>
      <c r="E40" s="227">
        <v>5.0999999999999996</v>
      </c>
      <c r="F40" s="230">
        <f>H40+J40</f>
        <v>0</v>
      </c>
      <c r="G40" s="231">
        <f>ROUND(E40*F40,2)</f>
        <v>0</v>
      </c>
      <c r="H40" s="231"/>
      <c r="I40" s="231">
        <f>ROUND(E40*H40,2)</f>
        <v>0</v>
      </c>
      <c r="J40" s="231"/>
      <c r="K40" s="231">
        <f>ROUND(E40*J40,2)</f>
        <v>0</v>
      </c>
      <c r="L40" s="231">
        <v>21</v>
      </c>
      <c r="M40" s="231">
        <f>G40*(1+L40/100)</f>
        <v>0</v>
      </c>
      <c r="N40" s="221">
        <v>0</v>
      </c>
      <c r="O40" s="221">
        <f>ROUND(E40*N40,5)</f>
        <v>0</v>
      </c>
      <c r="P40" s="221">
        <v>2.2000000000000002</v>
      </c>
      <c r="Q40" s="221">
        <f>ROUND(E40*P40,5)</f>
        <v>11.22</v>
      </c>
      <c r="R40" s="221"/>
      <c r="S40" s="221"/>
      <c r="T40" s="222">
        <v>10.67</v>
      </c>
      <c r="U40" s="221">
        <f>ROUND(E40*T40,2)</f>
        <v>54.42</v>
      </c>
      <c r="V40" s="211"/>
      <c r="W40" s="211"/>
      <c r="X40" s="211"/>
      <c r="Y40" s="211"/>
      <c r="Z40" s="211"/>
      <c r="AA40" s="211"/>
      <c r="AB40" s="211"/>
      <c r="AC40" s="211"/>
      <c r="AD40" s="211"/>
      <c r="AE40" s="211" t="s">
        <v>111</v>
      </c>
      <c r="AF40" s="211"/>
      <c r="AG40" s="211"/>
      <c r="AH40" s="211"/>
      <c r="AI40" s="211"/>
      <c r="AJ40" s="211"/>
      <c r="AK40" s="211"/>
      <c r="AL40" s="211"/>
      <c r="AM40" s="211"/>
      <c r="AN40" s="211"/>
      <c r="AO40" s="211"/>
      <c r="AP40" s="211"/>
      <c r="AQ40" s="211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</row>
    <row r="41" spans="1:60" ht="22.5" outlineLevel="1" x14ac:dyDescent="0.2">
      <c r="A41" s="212">
        <v>26</v>
      </c>
      <c r="B41" s="218" t="s">
        <v>166</v>
      </c>
      <c r="C41" s="263" t="s">
        <v>167</v>
      </c>
      <c r="D41" s="220" t="s">
        <v>130</v>
      </c>
      <c r="E41" s="227">
        <v>51</v>
      </c>
      <c r="F41" s="230">
        <f>H41+J41</f>
        <v>0</v>
      </c>
      <c r="G41" s="231">
        <f>ROUND(E41*F41,2)</f>
        <v>0</v>
      </c>
      <c r="H41" s="231"/>
      <c r="I41" s="231">
        <f>ROUND(E41*H41,2)</f>
        <v>0</v>
      </c>
      <c r="J41" s="231"/>
      <c r="K41" s="231">
        <f>ROUND(E41*J41,2)</f>
        <v>0</v>
      </c>
      <c r="L41" s="231">
        <v>21</v>
      </c>
      <c r="M41" s="231">
        <f>G41*(1+L41/100)</f>
        <v>0</v>
      </c>
      <c r="N41" s="221">
        <v>0</v>
      </c>
      <c r="O41" s="221">
        <f>ROUND(E41*N41,5)</f>
        <v>0</v>
      </c>
      <c r="P41" s="221">
        <v>7.0000000000000007E-2</v>
      </c>
      <c r="Q41" s="221">
        <f>ROUND(E41*P41,5)</f>
        <v>3.57</v>
      </c>
      <c r="R41" s="221"/>
      <c r="S41" s="221"/>
      <c r="T41" s="222">
        <v>0.42</v>
      </c>
      <c r="U41" s="221">
        <f>ROUND(E41*T41,2)</f>
        <v>21.42</v>
      </c>
      <c r="V41" s="211"/>
      <c r="W41" s="211"/>
      <c r="X41" s="211"/>
      <c r="Y41" s="211"/>
      <c r="Z41" s="211"/>
      <c r="AA41" s="211"/>
      <c r="AB41" s="211"/>
      <c r="AC41" s="211"/>
      <c r="AD41" s="211"/>
      <c r="AE41" s="211" t="s">
        <v>111</v>
      </c>
      <c r="AF41" s="211"/>
      <c r="AG41" s="211"/>
      <c r="AH41" s="211"/>
      <c r="AI41" s="211"/>
      <c r="AJ41" s="211"/>
      <c r="AK41" s="211"/>
      <c r="AL41" s="211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1"/>
      <c r="BD41" s="211"/>
      <c r="BE41" s="211"/>
      <c r="BF41" s="211"/>
      <c r="BG41" s="211"/>
      <c r="BH41" s="211"/>
    </row>
    <row r="42" spans="1:60" outlineLevel="1" x14ac:dyDescent="0.2">
      <c r="A42" s="212">
        <v>27</v>
      </c>
      <c r="B42" s="218" t="s">
        <v>168</v>
      </c>
      <c r="C42" s="263" t="s">
        <v>169</v>
      </c>
      <c r="D42" s="220" t="s">
        <v>110</v>
      </c>
      <c r="E42" s="227">
        <v>5.0999999999999996</v>
      </c>
      <c r="F42" s="230">
        <f>H42+J42</f>
        <v>0</v>
      </c>
      <c r="G42" s="231">
        <f>ROUND(E42*F42,2)</f>
        <v>0</v>
      </c>
      <c r="H42" s="231"/>
      <c r="I42" s="231">
        <f>ROUND(E42*H42,2)</f>
        <v>0</v>
      </c>
      <c r="J42" s="231"/>
      <c r="K42" s="231">
        <f>ROUND(E42*J42,2)</f>
        <v>0</v>
      </c>
      <c r="L42" s="231">
        <v>21</v>
      </c>
      <c r="M42" s="231">
        <f>G42*(1+L42/100)</f>
        <v>0</v>
      </c>
      <c r="N42" s="221">
        <v>0</v>
      </c>
      <c r="O42" s="221">
        <f>ROUND(E42*N42,5)</f>
        <v>0</v>
      </c>
      <c r="P42" s="221">
        <v>1.4</v>
      </c>
      <c r="Q42" s="221">
        <f>ROUND(E42*P42,5)</f>
        <v>7.14</v>
      </c>
      <c r="R42" s="221"/>
      <c r="S42" s="221"/>
      <c r="T42" s="222">
        <v>1.2569999999999999</v>
      </c>
      <c r="U42" s="221">
        <f>ROUND(E42*T42,2)</f>
        <v>6.41</v>
      </c>
      <c r="V42" s="211"/>
      <c r="W42" s="211"/>
      <c r="X42" s="211"/>
      <c r="Y42" s="211"/>
      <c r="Z42" s="211"/>
      <c r="AA42" s="211"/>
      <c r="AB42" s="211"/>
      <c r="AC42" s="211"/>
      <c r="AD42" s="211"/>
      <c r="AE42" s="211" t="s">
        <v>111</v>
      </c>
      <c r="AF42" s="211"/>
      <c r="AG42" s="211"/>
      <c r="AH42" s="211"/>
      <c r="AI42" s="211"/>
      <c r="AJ42" s="211"/>
      <c r="AK42" s="211"/>
      <c r="AL42" s="211"/>
      <c r="AM42" s="211"/>
      <c r="AN42" s="211"/>
      <c r="AO42" s="211"/>
      <c r="AP42" s="211"/>
      <c r="AQ42" s="211"/>
      <c r="AR42" s="211"/>
      <c r="AS42" s="211"/>
      <c r="AT42" s="211"/>
      <c r="AU42" s="211"/>
      <c r="AV42" s="211"/>
      <c r="AW42" s="211"/>
      <c r="AX42" s="211"/>
      <c r="AY42" s="211"/>
      <c r="AZ42" s="211"/>
      <c r="BA42" s="211"/>
      <c r="BB42" s="211"/>
      <c r="BC42" s="211"/>
      <c r="BD42" s="211"/>
      <c r="BE42" s="211"/>
      <c r="BF42" s="211"/>
      <c r="BG42" s="211"/>
      <c r="BH42" s="211"/>
    </row>
    <row r="43" spans="1:60" x14ac:dyDescent="0.2">
      <c r="A43" s="213" t="s">
        <v>106</v>
      </c>
      <c r="B43" s="219" t="s">
        <v>71</v>
      </c>
      <c r="C43" s="265" t="s">
        <v>72</v>
      </c>
      <c r="D43" s="224"/>
      <c r="E43" s="229"/>
      <c r="F43" s="232"/>
      <c r="G43" s="232">
        <f>SUMIF(AE44:AE44,"&lt;&gt;NOR",G44:G44)</f>
        <v>0</v>
      </c>
      <c r="H43" s="232"/>
      <c r="I43" s="232">
        <f>SUM(I44:I44)</f>
        <v>0</v>
      </c>
      <c r="J43" s="232"/>
      <c r="K43" s="232">
        <f>SUM(K44:K44)</f>
        <v>0</v>
      </c>
      <c r="L43" s="232"/>
      <c r="M43" s="232">
        <f>SUM(M44:M44)</f>
        <v>0</v>
      </c>
      <c r="N43" s="225"/>
      <c r="O43" s="225">
        <f>SUM(O44:O44)</f>
        <v>0.82164000000000004</v>
      </c>
      <c r="P43" s="225"/>
      <c r="Q43" s="225">
        <f>SUM(Q44:Q44)</f>
        <v>0</v>
      </c>
      <c r="R43" s="225"/>
      <c r="S43" s="225"/>
      <c r="T43" s="226"/>
      <c r="U43" s="225">
        <f>SUM(U44:U44)</f>
        <v>32.19</v>
      </c>
      <c r="AE43" t="s">
        <v>107</v>
      </c>
    </row>
    <row r="44" spans="1:60" ht="33.75" outlineLevel="1" x14ac:dyDescent="0.2">
      <c r="A44" s="212">
        <v>28</v>
      </c>
      <c r="B44" s="218" t="s">
        <v>170</v>
      </c>
      <c r="C44" s="263" t="s">
        <v>171</v>
      </c>
      <c r="D44" s="220" t="s">
        <v>130</v>
      </c>
      <c r="E44" s="227">
        <v>72.2</v>
      </c>
      <c r="F44" s="230">
        <f>H44+J44</f>
        <v>0</v>
      </c>
      <c r="G44" s="231">
        <f>ROUND(E44*F44,2)</f>
        <v>0</v>
      </c>
      <c r="H44" s="231"/>
      <c r="I44" s="231">
        <f>ROUND(E44*H44,2)</f>
        <v>0</v>
      </c>
      <c r="J44" s="231"/>
      <c r="K44" s="231">
        <f>ROUND(E44*J44,2)</f>
        <v>0</v>
      </c>
      <c r="L44" s="231">
        <v>21</v>
      </c>
      <c r="M44" s="231">
        <f>G44*(1+L44/100)</f>
        <v>0</v>
      </c>
      <c r="N44" s="221">
        <v>1.1379999999999999E-2</v>
      </c>
      <c r="O44" s="221">
        <f>ROUND(E44*N44,5)</f>
        <v>0.82164000000000004</v>
      </c>
      <c r="P44" s="221">
        <v>0</v>
      </c>
      <c r="Q44" s="221">
        <f>ROUND(E44*P44,5)</f>
        <v>0</v>
      </c>
      <c r="R44" s="221"/>
      <c r="S44" s="221"/>
      <c r="T44" s="222">
        <v>0.44580999999999998</v>
      </c>
      <c r="U44" s="221">
        <f>ROUND(E44*T44,2)</f>
        <v>32.19</v>
      </c>
      <c r="V44" s="211"/>
      <c r="W44" s="211"/>
      <c r="X44" s="211"/>
      <c r="Y44" s="211"/>
      <c r="Z44" s="211"/>
      <c r="AA44" s="211"/>
      <c r="AB44" s="211"/>
      <c r="AC44" s="211"/>
      <c r="AD44" s="211"/>
      <c r="AE44" s="211" t="s">
        <v>133</v>
      </c>
      <c r="AF44" s="211"/>
      <c r="AG44" s="211"/>
      <c r="AH44" s="211"/>
      <c r="AI44" s="211"/>
      <c r="AJ44" s="211"/>
      <c r="AK44" s="211"/>
      <c r="AL44" s="211"/>
      <c r="AM44" s="211"/>
      <c r="AN44" s="211"/>
      <c r="AO44" s="211"/>
      <c r="AP44" s="211"/>
      <c r="AQ44" s="211"/>
      <c r="AR44" s="211"/>
      <c r="AS44" s="211"/>
      <c r="AT44" s="211"/>
      <c r="AU44" s="211"/>
      <c r="AV44" s="211"/>
      <c r="AW44" s="211"/>
      <c r="AX44" s="211"/>
      <c r="AY44" s="211"/>
      <c r="AZ44" s="211"/>
      <c r="BA44" s="211"/>
      <c r="BB44" s="211"/>
      <c r="BC44" s="211"/>
      <c r="BD44" s="211"/>
      <c r="BE44" s="211"/>
      <c r="BF44" s="211"/>
      <c r="BG44" s="211"/>
      <c r="BH44" s="211"/>
    </row>
    <row r="45" spans="1:60" x14ac:dyDescent="0.2">
      <c r="A45" s="213" t="s">
        <v>106</v>
      </c>
      <c r="B45" s="219" t="s">
        <v>73</v>
      </c>
      <c r="C45" s="265" t="s">
        <v>74</v>
      </c>
      <c r="D45" s="224"/>
      <c r="E45" s="229"/>
      <c r="F45" s="232"/>
      <c r="G45" s="232">
        <f>SUMIF(AE46:AE50,"&lt;&gt;NOR",G46:G50)</f>
        <v>0</v>
      </c>
      <c r="H45" s="232"/>
      <c r="I45" s="232">
        <f>SUM(I46:I50)</f>
        <v>0</v>
      </c>
      <c r="J45" s="232"/>
      <c r="K45" s="232">
        <f>SUM(K46:K50)</f>
        <v>0</v>
      </c>
      <c r="L45" s="232"/>
      <c r="M45" s="232">
        <f>SUM(M46:M50)</f>
        <v>0</v>
      </c>
      <c r="N45" s="225"/>
      <c r="O45" s="225">
        <f>SUM(O46:O50)</f>
        <v>0.13721</v>
      </c>
      <c r="P45" s="225"/>
      <c r="Q45" s="225">
        <f>SUM(Q46:Q50)</f>
        <v>0.11357</v>
      </c>
      <c r="R45" s="225"/>
      <c r="S45" s="225"/>
      <c r="T45" s="226"/>
      <c r="U45" s="225">
        <f>SUM(U46:U50)</f>
        <v>24.810000000000002</v>
      </c>
      <c r="AE45" t="s">
        <v>107</v>
      </c>
    </row>
    <row r="46" spans="1:60" outlineLevel="1" x14ac:dyDescent="0.2">
      <c r="A46" s="212">
        <v>29</v>
      </c>
      <c r="B46" s="218" t="s">
        <v>172</v>
      </c>
      <c r="C46" s="263" t="s">
        <v>173</v>
      </c>
      <c r="D46" s="220" t="s">
        <v>151</v>
      </c>
      <c r="E46" s="227">
        <v>26.66</v>
      </c>
      <c r="F46" s="230">
        <f>H46+J46</f>
        <v>0</v>
      </c>
      <c r="G46" s="231">
        <f>ROUND(E46*F46,2)</f>
        <v>0</v>
      </c>
      <c r="H46" s="231"/>
      <c r="I46" s="231">
        <f>ROUND(E46*H46,2)</f>
        <v>0</v>
      </c>
      <c r="J46" s="231"/>
      <c r="K46" s="231">
        <f>ROUND(E46*J46,2)</f>
        <v>0</v>
      </c>
      <c r="L46" s="231">
        <v>21</v>
      </c>
      <c r="M46" s="231">
        <f>G46*(1+L46/100)</f>
        <v>0</v>
      </c>
      <c r="N46" s="221">
        <v>0</v>
      </c>
      <c r="O46" s="221">
        <f>ROUND(E46*N46,5)</f>
        <v>0</v>
      </c>
      <c r="P46" s="221">
        <v>4.2599999999999999E-3</v>
      </c>
      <c r="Q46" s="221">
        <f>ROUND(E46*P46,5)</f>
        <v>0.11357</v>
      </c>
      <c r="R46" s="221"/>
      <c r="S46" s="221"/>
      <c r="T46" s="222">
        <v>6.9000000000000006E-2</v>
      </c>
      <c r="U46" s="221">
        <f>ROUND(E46*T46,2)</f>
        <v>1.84</v>
      </c>
      <c r="V46" s="211"/>
      <c r="W46" s="211"/>
      <c r="X46" s="211"/>
      <c r="Y46" s="211"/>
      <c r="Z46" s="211"/>
      <c r="AA46" s="211"/>
      <c r="AB46" s="211"/>
      <c r="AC46" s="211"/>
      <c r="AD46" s="211"/>
      <c r="AE46" s="211" t="s">
        <v>111</v>
      </c>
      <c r="AF46" s="211"/>
      <c r="AG46" s="211"/>
      <c r="AH46" s="211"/>
      <c r="AI46" s="211"/>
      <c r="AJ46" s="211"/>
      <c r="AK46" s="211"/>
      <c r="AL46" s="211"/>
      <c r="AM46" s="211"/>
      <c r="AN46" s="211"/>
      <c r="AO46" s="211"/>
      <c r="AP46" s="211"/>
      <c r="AQ46" s="211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</row>
    <row r="47" spans="1:60" ht="22.5" outlineLevel="1" x14ac:dyDescent="0.2">
      <c r="A47" s="212">
        <v>30</v>
      </c>
      <c r="B47" s="218" t="s">
        <v>174</v>
      </c>
      <c r="C47" s="263" t="s">
        <v>175</v>
      </c>
      <c r="D47" s="220" t="s">
        <v>151</v>
      </c>
      <c r="E47" s="227">
        <v>26.66</v>
      </c>
      <c r="F47" s="230">
        <f>H47+J47</f>
        <v>0</v>
      </c>
      <c r="G47" s="231">
        <f>ROUND(E47*F47,2)</f>
        <v>0</v>
      </c>
      <c r="H47" s="231"/>
      <c r="I47" s="231">
        <f>ROUND(E47*H47,2)</f>
        <v>0</v>
      </c>
      <c r="J47" s="231"/>
      <c r="K47" s="231">
        <f>ROUND(E47*J47,2)</f>
        <v>0</v>
      </c>
      <c r="L47" s="231">
        <v>21</v>
      </c>
      <c r="M47" s="231">
        <f>G47*(1+L47/100)</f>
        <v>0</v>
      </c>
      <c r="N47" s="221">
        <v>4.62E-3</v>
      </c>
      <c r="O47" s="221">
        <f>ROUND(E47*N47,5)</f>
        <v>0.12317</v>
      </c>
      <c r="P47" s="221">
        <v>0</v>
      </c>
      <c r="Q47" s="221">
        <f>ROUND(E47*P47,5)</f>
        <v>0</v>
      </c>
      <c r="R47" s="221"/>
      <c r="S47" s="221"/>
      <c r="T47" s="222">
        <v>0.64895000000000003</v>
      </c>
      <c r="U47" s="221">
        <f>ROUND(E47*T47,2)</f>
        <v>17.3</v>
      </c>
      <c r="V47" s="211"/>
      <c r="W47" s="211"/>
      <c r="X47" s="211"/>
      <c r="Y47" s="211"/>
      <c r="Z47" s="211"/>
      <c r="AA47" s="211"/>
      <c r="AB47" s="211"/>
      <c r="AC47" s="211"/>
      <c r="AD47" s="211"/>
      <c r="AE47" s="211" t="s">
        <v>111</v>
      </c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</row>
    <row r="48" spans="1:60" outlineLevel="1" x14ac:dyDescent="0.2">
      <c r="A48" s="212">
        <v>31</v>
      </c>
      <c r="B48" s="218" t="s">
        <v>176</v>
      </c>
      <c r="C48" s="263" t="s">
        <v>177</v>
      </c>
      <c r="D48" s="220" t="s">
        <v>151</v>
      </c>
      <c r="E48" s="227">
        <v>6</v>
      </c>
      <c r="F48" s="230">
        <f>H48+J48</f>
        <v>0</v>
      </c>
      <c r="G48" s="231">
        <f>ROUND(E48*F48,2)</f>
        <v>0</v>
      </c>
      <c r="H48" s="231"/>
      <c r="I48" s="231">
        <f>ROUND(E48*H48,2)</f>
        <v>0</v>
      </c>
      <c r="J48" s="231"/>
      <c r="K48" s="231">
        <f>ROUND(E48*J48,2)</f>
        <v>0</v>
      </c>
      <c r="L48" s="231">
        <v>21</v>
      </c>
      <c r="M48" s="231">
        <f>G48*(1+L48/100)</f>
        <v>0</v>
      </c>
      <c r="N48" s="221">
        <v>1.41E-3</v>
      </c>
      <c r="O48" s="221">
        <f>ROUND(E48*N48,5)</f>
        <v>8.4600000000000005E-3</v>
      </c>
      <c r="P48" s="221">
        <v>0</v>
      </c>
      <c r="Q48" s="221">
        <f>ROUND(E48*P48,5)</f>
        <v>0</v>
      </c>
      <c r="R48" s="221"/>
      <c r="S48" s="221"/>
      <c r="T48" s="222">
        <v>0.2208</v>
      </c>
      <c r="U48" s="221">
        <f>ROUND(E48*T48,2)</f>
        <v>1.32</v>
      </c>
      <c r="V48" s="211"/>
      <c r="W48" s="211"/>
      <c r="X48" s="211"/>
      <c r="Y48" s="211"/>
      <c r="Z48" s="211"/>
      <c r="AA48" s="211"/>
      <c r="AB48" s="211"/>
      <c r="AC48" s="211"/>
      <c r="AD48" s="211"/>
      <c r="AE48" s="211" t="s">
        <v>111</v>
      </c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</row>
    <row r="49" spans="1:60" outlineLevel="1" x14ac:dyDescent="0.2">
      <c r="A49" s="212">
        <v>32</v>
      </c>
      <c r="B49" s="218" t="s">
        <v>178</v>
      </c>
      <c r="C49" s="263" t="s">
        <v>179</v>
      </c>
      <c r="D49" s="220" t="s">
        <v>151</v>
      </c>
      <c r="E49" s="227">
        <v>6</v>
      </c>
      <c r="F49" s="230">
        <f>H49+J49</f>
        <v>0</v>
      </c>
      <c r="G49" s="231">
        <f>ROUND(E49*F49,2)</f>
        <v>0</v>
      </c>
      <c r="H49" s="231"/>
      <c r="I49" s="231">
        <f>ROUND(E49*H49,2)</f>
        <v>0</v>
      </c>
      <c r="J49" s="231"/>
      <c r="K49" s="231">
        <f>ROUND(E49*J49,2)</f>
        <v>0</v>
      </c>
      <c r="L49" s="231">
        <v>21</v>
      </c>
      <c r="M49" s="231">
        <f>G49*(1+L49/100)</f>
        <v>0</v>
      </c>
      <c r="N49" s="221">
        <v>9.3000000000000005E-4</v>
      </c>
      <c r="O49" s="221">
        <f>ROUND(E49*N49,5)</f>
        <v>5.5799999999999999E-3</v>
      </c>
      <c r="P49" s="221">
        <v>0</v>
      </c>
      <c r="Q49" s="221">
        <f>ROUND(E49*P49,5)</f>
        <v>0</v>
      </c>
      <c r="R49" s="221"/>
      <c r="S49" s="221"/>
      <c r="T49" s="222">
        <v>0.72484999999999999</v>
      </c>
      <c r="U49" s="221">
        <f>ROUND(E49*T49,2)</f>
        <v>4.3499999999999996</v>
      </c>
      <c r="V49" s="211"/>
      <c r="W49" s="211"/>
      <c r="X49" s="211"/>
      <c r="Y49" s="211"/>
      <c r="Z49" s="211"/>
      <c r="AA49" s="211"/>
      <c r="AB49" s="211"/>
      <c r="AC49" s="211"/>
      <c r="AD49" s="211"/>
      <c r="AE49" s="211" t="s">
        <v>111</v>
      </c>
      <c r="AF49" s="211"/>
      <c r="AG49" s="211"/>
      <c r="AH49" s="211"/>
      <c r="AI49" s="211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</row>
    <row r="50" spans="1:60" outlineLevel="1" x14ac:dyDescent="0.2">
      <c r="A50" s="212">
        <v>33</v>
      </c>
      <c r="B50" s="218" t="s">
        <v>180</v>
      </c>
      <c r="C50" s="263" t="s">
        <v>181</v>
      </c>
      <c r="D50" s="220" t="s">
        <v>151</v>
      </c>
      <c r="E50" s="227">
        <v>72.2</v>
      </c>
      <c r="F50" s="230">
        <f>H50+J50</f>
        <v>0</v>
      </c>
      <c r="G50" s="231">
        <f>ROUND(E50*F50,2)</f>
        <v>0</v>
      </c>
      <c r="H50" s="231"/>
      <c r="I50" s="231">
        <f>ROUND(E50*H50,2)</f>
        <v>0</v>
      </c>
      <c r="J50" s="231"/>
      <c r="K50" s="231">
        <f>ROUND(E50*J50,2)</f>
        <v>0</v>
      </c>
      <c r="L50" s="231">
        <v>21</v>
      </c>
      <c r="M50" s="231">
        <f>G50*(1+L50/100)</f>
        <v>0</v>
      </c>
      <c r="N50" s="221">
        <v>0</v>
      </c>
      <c r="O50" s="221">
        <f>ROUND(E50*N50,5)</f>
        <v>0</v>
      </c>
      <c r="P50" s="221">
        <v>0</v>
      </c>
      <c r="Q50" s="221">
        <f>ROUND(E50*P50,5)</f>
        <v>0</v>
      </c>
      <c r="R50" s="221"/>
      <c r="S50" s="221"/>
      <c r="T50" s="222">
        <v>0</v>
      </c>
      <c r="U50" s="221">
        <f>ROUND(E50*T50,2)</f>
        <v>0</v>
      </c>
      <c r="V50" s="211"/>
      <c r="W50" s="211"/>
      <c r="X50" s="211"/>
      <c r="Y50" s="211"/>
      <c r="Z50" s="211"/>
      <c r="AA50" s="211"/>
      <c r="AB50" s="211"/>
      <c r="AC50" s="211"/>
      <c r="AD50" s="211"/>
      <c r="AE50" s="211" t="s">
        <v>111</v>
      </c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  <c r="AX50" s="211"/>
      <c r="AY50" s="211"/>
      <c r="AZ50" s="211"/>
      <c r="BA50" s="211"/>
      <c r="BB50" s="211"/>
      <c r="BC50" s="211"/>
      <c r="BD50" s="211"/>
      <c r="BE50" s="211"/>
      <c r="BF50" s="211"/>
      <c r="BG50" s="211"/>
      <c r="BH50" s="211"/>
    </row>
    <row r="51" spans="1:60" x14ac:dyDescent="0.2">
      <c r="A51" s="213" t="s">
        <v>106</v>
      </c>
      <c r="B51" s="219" t="s">
        <v>75</v>
      </c>
      <c r="C51" s="265" t="s">
        <v>76</v>
      </c>
      <c r="D51" s="224"/>
      <c r="E51" s="229"/>
      <c r="F51" s="232"/>
      <c r="G51" s="232">
        <f>SUMIF(AE52:AE52,"&lt;&gt;NOR",G52:G52)</f>
        <v>0</v>
      </c>
      <c r="H51" s="232"/>
      <c r="I51" s="232">
        <f>SUM(I52:I52)</f>
        <v>0</v>
      </c>
      <c r="J51" s="232"/>
      <c r="K51" s="232">
        <f>SUM(K52:K52)</f>
        <v>0</v>
      </c>
      <c r="L51" s="232"/>
      <c r="M51" s="232">
        <f>SUM(M52:M52)</f>
        <v>0</v>
      </c>
      <c r="N51" s="225"/>
      <c r="O51" s="225">
        <f>SUM(O52:O52)</f>
        <v>8.0599999999999995E-3</v>
      </c>
      <c r="P51" s="225"/>
      <c r="Q51" s="225">
        <f>SUM(Q52:Q52)</f>
        <v>0</v>
      </c>
      <c r="R51" s="225"/>
      <c r="S51" s="225"/>
      <c r="T51" s="226"/>
      <c r="U51" s="225">
        <f>SUM(U52:U52)</f>
        <v>10.4</v>
      </c>
      <c r="AE51" t="s">
        <v>107</v>
      </c>
    </row>
    <row r="52" spans="1:60" outlineLevel="1" x14ac:dyDescent="0.2">
      <c r="A52" s="212">
        <v>34</v>
      </c>
      <c r="B52" s="218" t="s">
        <v>182</v>
      </c>
      <c r="C52" s="263" t="s">
        <v>183</v>
      </c>
      <c r="D52" s="220" t="s">
        <v>151</v>
      </c>
      <c r="E52" s="227">
        <v>26</v>
      </c>
      <c r="F52" s="230">
        <f>H52+J52</f>
        <v>0</v>
      </c>
      <c r="G52" s="231">
        <f>ROUND(E52*F52,2)</f>
        <v>0</v>
      </c>
      <c r="H52" s="231"/>
      <c r="I52" s="231">
        <f>ROUND(E52*H52,2)</f>
        <v>0</v>
      </c>
      <c r="J52" s="231"/>
      <c r="K52" s="231">
        <f>ROUND(E52*J52,2)</f>
        <v>0</v>
      </c>
      <c r="L52" s="231">
        <v>21</v>
      </c>
      <c r="M52" s="231">
        <f>G52*(1+L52/100)</f>
        <v>0</v>
      </c>
      <c r="N52" s="221">
        <v>3.1E-4</v>
      </c>
      <c r="O52" s="221">
        <f>ROUND(E52*N52,5)</f>
        <v>8.0599999999999995E-3</v>
      </c>
      <c r="P52" s="221">
        <v>0</v>
      </c>
      <c r="Q52" s="221">
        <f>ROUND(E52*P52,5)</f>
        <v>0</v>
      </c>
      <c r="R52" s="221"/>
      <c r="S52" s="221"/>
      <c r="T52" s="222">
        <v>0.4</v>
      </c>
      <c r="U52" s="221">
        <f>ROUND(E52*T52,2)</f>
        <v>10.4</v>
      </c>
      <c r="V52" s="211"/>
      <c r="W52" s="211"/>
      <c r="X52" s="211"/>
      <c r="Y52" s="211"/>
      <c r="Z52" s="211"/>
      <c r="AA52" s="211"/>
      <c r="AB52" s="211"/>
      <c r="AC52" s="211"/>
      <c r="AD52" s="211"/>
      <c r="AE52" s="211" t="s">
        <v>111</v>
      </c>
      <c r="AF52" s="211"/>
      <c r="AG52" s="211"/>
      <c r="AH52" s="211"/>
      <c r="AI52" s="211"/>
      <c r="AJ52" s="211"/>
      <c r="AK52" s="211"/>
      <c r="AL52" s="211"/>
      <c r="AM52" s="211"/>
      <c r="AN52" s="211"/>
      <c r="AO52" s="211"/>
      <c r="AP52" s="211"/>
      <c r="AQ52" s="211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</row>
    <row r="53" spans="1:60" x14ac:dyDescent="0.2">
      <c r="A53" s="213" t="s">
        <v>106</v>
      </c>
      <c r="B53" s="219" t="s">
        <v>77</v>
      </c>
      <c r="C53" s="265" t="s">
        <v>78</v>
      </c>
      <c r="D53" s="224"/>
      <c r="E53" s="229"/>
      <c r="F53" s="232"/>
      <c r="G53" s="232">
        <f>SUMIF(AE54:AE57,"&lt;&gt;NOR",G54:G57)</f>
        <v>0</v>
      </c>
      <c r="H53" s="232"/>
      <c r="I53" s="232">
        <f>SUM(I54:I57)</f>
        <v>0</v>
      </c>
      <c r="J53" s="232"/>
      <c r="K53" s="232">
        <f>SUM(K54:K57)</f>
        <v>0</v>
      </c>
      <c r="L53" s="232"/>
      <c r="M53" s="232">
        <f>SUM(M54:M57)</f>
        <v>0</v>
      </c>
      <c r="N53" s="225"/>
      <c r="O53" s="225">
        <f>SUM(O54:O57)</f>
        <v>0</v>
      </c>
      <c r="P53" s="225"/>
      <c r="Q53" s="225">
        <f>SUM(Q54:Q57)</f>
        <v>0</v>
      </c>
      <c r="R53" s="225"/>
      <c r="S53" s="225"/>
      <c r="T53" s="226"/>
      <c r="U53" s="225">
        <f>SUM(U54:U57)</f>
        <v>31.57</v>
      </c>
      <c r="AE53" t="s">
        <v>107</v>
      </c>
    </row>
    <row r="54" spans="1:60" outlineLevel="1" x14ac:dyDescent="0.2">
      <c r="A54" s="212">
        <v>35</v>
      </c>
      <c r="B54" s="218" t="s">
        <v>184</v>
      </c>
      <c r="C54" s="263" t="s">
        <v>185</v>
      </c>
      <c r="D54" s="220" t="s">
        <v>186</v>
      </c>
      <c r="E54" s="227">
        <v>22.043569999999999</v>
      </c>
      <c r="F54" s="230">
        <f>H54+J54</f>
        <v>0</v>
      </c>
      <c r="G54" s="231">
        <f>ROUND(E54*F54,2)</f>
        <v>0</v>
      </c>
      <c r="H54" s="231"/>
      <c r="I54" s="231">
        <f>ROUND(E54*H54,2)</f>
        <v>0</v>
      </c>
      <c r="J54" s="231"/>
      <c r="K54" s="231">
        <f>ROUND(E54*J54,2)</f>
        <v>0</v>
      </c>
      <c r="L54" s="231">
        <v>21</v>
      </c>
      <c r="M54" s="231">
        <f>G54*(1+L54/100)</f>
        <v>0</v>
      </c>
      <c r="N54" s="221">
        <v>0</v>
      </c>
      <c r="O54" s="221">
        <f>ROUND(E54*N54,5)</f>
        <v>0</v>
      </c>
      <c r="P54" s="221">
        <v>0</v>
      </c>
      <c r="Q54" s="221">
        <f>ROUND(E54*P54,5)</f>
        <v>0</v>
      </c>
      <c r="R54" s="221"/>
      <c r="S54" s="221"/>
      <c r="T54" s="222">
        <v>0.49</v>
      </c>
      <c r="U54" s="221">
        <f>ROUND(E54*T54,2)</f>
        <v>10.8</v>
      </c>
      <c r="V54" s="211"/>
      <c r="W54" s="211"/>
      <c r="X54" s="211"/>
      <c r="Y54" s="211"/>
      <c r="Z54" s="211"/>
      <c r="AA54" s="211"/>
      <c r="AB54" s="211"/>
      <c r="AC54" s="211"/>
      <c r="AD54" s="211"/>
      <c r="AE54" s="211" t="s">
        <v>187</v>
      </c>
      <c r="AF54" s="211"/>
      <c r="AG54" s="211"/>
      <c r="AH54" s="211"/>
      <c r="AI54" s="211"/>
      <c r="AJ54" s="211"/>
      <c r="AK54" s="211"/>
      <c r="AL54" s="211"/>
      <c r="AM54" s="211"/>
      <c r="AN54" s="211"/>
      <c r="AO54" s="211"/>
      <c r="AP54" s="211"/>
      <c r="AQ54" s="211"/>
      <c r="AR54" s="211"/>
      <c r="AS54" s="211"/>
      <c r="AT54" s="211"/>
      <c r="AU54" s="211"/>
      <c r="AV54" s="211"/>
      <c r="AW54" s="211"/>
      <c r="AX54" s="211"/>
      <c r="AY54" s="211"/>
      <c r="AZ54" s="211"/>
      <c r="BA54" s="211"/>
      <c r="BB54" s="211"/>
      <c r="BC54" s="211"/>
      <c r="BD54" s="211"/>
      <c r="BE54" s="211"/>
      <c r="BF54" s="211"/>
      <c r="BG54" s="211"/>
      <c r="BH54" s="211"/>
    </row>
    <row r="55" spans="1:60" outlineLevel="1" x14ac:dyDescent="0.2">
      <c r="A55" s="212">
        <v>36</v>
      </c>
      <c r="B55" s="218" t="s">
        <v>188</v>
      </c>
      <c r="C55" s="263" t="s">
        <v>189</v>
      </c>
      <c r="D55" s="220" t="s">
        <v>186</v>
      </c>
      <c r="E55" s="227">
        <v>22.043569999999999</v>
      </c>
      <c r="F55" s="230">
        <f>H55+J55</f>
        <v>0</v>
      </c>
      <c r="G55" s="231">
        <f>ROUND(E55*F55,2)</f>
        <v>0</v>
      </c>
      <c r="H55" s="231"/>
      <c r="I55" s="231">
        <f>ROUND(E55*H55,2)</f>
        <v>0</v>
      </c>
      <c r="J55" s="231"/>
      <c r="K55" s="231">
        <f>ROUND(E55*J55,2)</f>
        <v>0</v>
      </c>
      <c r="L55" s="231">
        <v>21</v>
      </c>
      <c r="M55" s="231">
        <f>G55*(1+L55/100)</f>
        <v>0</v>
      </c>
      <c r="N55" s="221">
        <v>0</v>
      </c>
      <c r="O55" s="221">
        <f>ROUND(E55*N55,5)</f>
        <v>0</v>
      </c>
      <c r="P55" s="221">
        <v>0</v>
      </c>
      <c r="Q55" s="221">
        <f>ROUND(E55*P55,5)</f>
        <v>0</v>
      </c>
      <c r="R55" s="221"/>
      <c r="S55" s="221"/>
      <c r="T55" s="222">
        <v>0</v>
      </c>
      <c r="U55" s="221">
        <f>ROUND(E55*T55,2)</f>
        <v>0</v>
      </c>
      <c r="V55" s="211"/>
      <c r="W55" s="211"/>
      <c r="X55" s="211"/>
      <c r="Y55" s="211"/>
      <c r="Z55" s="211"/>
      <c r="AA55" s="211"/>
      <c r="AB55" s="211"/>
      <c r="AC55" s="211"/>
      <c r="AD55" s="211"/>
      <c r="AE55" s="211" t="s">
        <v>187</v>
      </c>
      <c r="AF55" s="211"/>
      <c r="AG55" s="211"/>
      <c r="AH55" s="211"/>
      <c r="AI55" s="211"/>
      <c r="AJ55" s="211"/>
      <c r="AK55" s="211"/>
      <c r="AL55" s="211"/>
      <c r="AM55" s="211"/>
      <c r="AN55" s="211"/>
      <c r="AO55" s="211"/>
      <c r="AP55" s="211"/>
      <c r="AQ55" s="211"/>
      <c r="AR55" s="211"/>
      <c r="AS55" s="211"/>
      <c r="AT55" s="211"/>
      <c r="AU55" s="211"/>
      <c r="AV55" s="211"/>
      <c r="AW55" s="211"/>
      <c r="AX55" s="211"/>
      <c r="AY55" s="211"/>
      <c r="AZ55" s="211"/>
      <c r="BA55" s="211"/>
      <c r="BB55" s="211"/>
      <c r="BC55" s="211"/>
      <c r="BD55" s="211"/>
      <c r="BE55" s="211"/>
      <c r="BF55" s="211"/>
      <c r="BG55" s="211"/>
      <c r="BH55" s="211"/>
    </row>
    <row r="56" spans="1:60" outlineLevel="1" x14ac:dyDescent="0.2">
      <c r="A56" s="212">
        <v>37</v>
      </c>
      <c r="B56" s="218" t="s">
        <v>190</v>
      </c>
      <c r="C56" s="263" t="s">
        <v>191</v>
      </c>
      <c r="D56" s="220" t="s">
        <v>186</v>
      </c>
      <c r="E56" s="227">
        <v>22.043569999999999</v>
      </c>
      <c r="F56" s="230">
        <f>H56+J56</f>
        <v>0</v>
      </c>
      <c r="G56" s="231">
        <f>ROUND(E56*F56,2)</f>
        <v>0</v>
      </c>
      <c r="H56" s="231"/>
      <c r="I56" s="231">
        <f>ROUND(E56*H56,2)</f>
        <v>0</v>
      </c>
      <c r="J56" s="231"/>
      <c r="K56" s="231">
        <f>ROUND(E56*J56,2)</f>
        <v>0</v>
      </c>
      <c r="L56" s="231">
        <v>21</v>
      </c>
      <c r="M56" s="231">
        <f>G56*(1+L56/100)</f>
        <v>0</v>
      </c>
      <c r="N56" s="221">
        <v>0</v>
      </c>
      <c r="O56" s="221">
        <f>ROUND(E56*N56,5)</f>
        <v>0</v>
      </c>
      <c r="P56" s="221">
        <v>0</v>
      </c>
      <c r="Q56" s="221">
        <f>ROUND(E56*P56,5)</f>
        <v>0</v>
      </c>
      <c r="R56" s="221"/>
      <c r="S56" s="221"/>
      <c r="T56" s="222">
        <v>0.94199999999999995</v>
      </c>
      <c r="U56" s="221">
        <f>ROUND(E56*T56,2)</f>
        <v>20.77</v>
      </c>
      <c r="V56" s="211"/>
      <c r="W56" s="211"/>
      <c r="X56" s="211"/>
      <c r="Y56" s="211"/>
      <c r="Z56" s="211"/>
      <c r="AA56" s="211"/>
      <c r="AB56" s="211"/>
      <c r="AC56" s="211"/>
      <c r="AD56" s="211"/>
      <c r="AE56" s="211" t="s">
        <v>187</v>
      </c>
      <c r="AF56" s="211"/>
      <c r="AG56" s="211"/>
      <c r="AH56" s="211"/>
      <c r="AI56" s="211"/>
      <c r="AJ56" s="211"/>
      <c r="AK56" s="211"/>
      <c r="AL56" s="211"/>
      <c r="AM56" s="211"/>
      <c r="AN56" s="211"/>
      <c r="AO56" s="211"/>
      <c r="AP56" s="211"/>
      <c r="AQ56" s="211"/>
      <c r="AR56" s="211"/>
      <c r="AS56" s="211"/>
      <c r="AT56" s="211"/>
      <c r="AU56" s="211"/>
      <c r="AV56" s="211"/>
      <c r="AW56" s="211"/>
      <c r="AX56" s="211"/>
      <c r="AY56" s="211"/>
      <c r="AZ56" s="211"/>
      <c r="BA56" s="211"/>
      <c r="BB56" s="211"/>
      <c r="BC56" s="211"/>
      <c r="BD56" s="211"/>
      <c r="BE56" s="211"/>
      <c r="BF56" s="211"/>
      <c r="BG56" s="211"/>
      <c r="BH56" s="211"/>
    </row>
    <row r="57" spans="1:60" ht="22.5" outlineLevel="1" x14ac:dyDescent="0.2">
      <c r="A57" s="212">
        <v>38</v>
      </c>
      <c r="B57" s="218" t="s">
        <v>192</v>
      </c>
      <c r="C57" s="263" t="s">
        <v>193</v>
      </c>
      <c r="D57" s="220" t="s">
        <v>186</v>
      </c>
      <c r="E57" s="227">
        <v>22.043569999999999</v>
      </c>
      <c r="F57" s="230">
        <f>H57+J57</f>
        <v>0</v>
      </c>
      <c r="G57" s="231">
        <f>ROUND(E57*F57,2)</f>
        <v>0</v>
      </c>
      <c r="H57" s="231"/>
      <c r="I57" s="231">
        <f>ROUND(E57*H57,2)</f>
        <v>0</v>
      </c>
      <c r="J57" s="231"/>
      <c r="K57" s="231">
        <f>ROUND(E57*J57,2)</f>
        <v>0</v>
      </c>
      <c r="L57" s="231">
        <v>21</v>
      </c>
      <c r="M57" s="231">
        <f>G57*(1+L57/100)</f>
        <v>0</v>
      </c>
      <c r="N57" s="221">
        <v>0</v>
      </c>
      <c r="O57" s="221">
        <f>ROUND(E57*N57,5)</f>
        <v>0</v>
      </c>
      <c r="P57" s="221">
        <v>0</v>
      </c>
      <c r="Q57" s="221">
        <f>ROUND(E57*P57,5)</f>
        <v>0</v>
      </c>
      <c r="R57" s="221"/>
      <c r="S57" s="221"/>
      <c r="T57" s="222">
        <v>0</v>
      </c>
      <c r="U57" s="221">
        <f>ROUND(E57*T57,2)</f>
        <v>0</v>
      </c>
      <c r="V57" s="211"/>
      <c r="W57" s="211"/>
      <c r="X57" s="211"/>
      <c r="Y57" s="211"/>
      <c r="Z57" s="211"/>
      <c r="AA57" s="211"/>
      <c r="AB57" s="211"/>
      <c r="AC57" s="211"/>
      <c r="AD57" s="211"/>
      <c r="AE57" s="211" t="s">
        <v>187</v>
      </c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  <c r="AS57" s="211"/>
      <c r="AT57" s="211"/>
      <c r="AU57" s="211"/>
      <c r="AV57" s="211"/>
      <c r="AW57" s="211"/>
      <c r="AX57" s="211"/>
      <c r="AY57" s="211"/>
      <c r="AZ57" s="211"/>
      <c r="BA57" s="211"/>
      <c r="BB57" s="211"/>
      <c r="BC57" s="211"/>
      <c r="BD57" s="211"/>
      <c r="BE57" s="211"/>
      <c r="BF57" s="211"/>
      <c r="BG57" s="211"/>
      <c r="BH57" s="211"/>
    </row>
    <row r="58" spans="1:60" x14ac:dyDescent="0.2">
      <c r="A58" s="213" t="s">
        <v>106</v>
      </c>
      <c r="B58" s="219" t="s">
        <v>79</v>
      </c>
      <c r="C58" s="265" t="s">
        <v>26</v>
      </c>
      <c r="D58" s="224"/>
      <c r="E58" s="229"/>
      <c r="F58" s="232"/>
      <c r="G58" s="232">
        <f>SUMIF(AE59:AE59,"&lt;&gt;NOR",G59:G59)</f>
        <v>0</v>
      </c>
      <c r="H58" s="232"/>
      <c r="I58" s="232">
        <f>SUM(I59:I59)</f>
        <v>0</v>
      </c>
      <c r="J58" s="232"/>
      <c r="K58" s="232">
        <f>SUM(K59:K59)</f>
        <v>0</v>
      </c>
      <c r="L58" s="232"/>
      <c r="M58" s="232">
        <f>SUM(M59:M59)</f>
        <v>0</v>
      </c>
      <c r="N58" s="225"/>
      <c r="O58" s="225">
        <f>SUM(O59:O59)</f>
        <v>0</v>
      </c>
      <c r="P58" s="225"/>
      <c r="Q58" s="225">
        <f>SUM(Q59:Q59)</f>
        <v>0</v>
      </c>
      <c r="R58" s="225"/>
      <c r="S58" s="225"/>
      <c r="T58" s="226"/>
      <c r="U58" s="225">
        <f>SUM(U59:U59)</f>
        <v>0</v>
      </c>
      <c r="AE58" t="s">
        <v>107</v>
      </c>
    </row>
    <row r="59" spans="1:60" ht="22.5" outlineLevel="1" x14ac:dyDescent="0.2">
      <c r="A59" s="241">
        <v>39</v>
      </c>
      <c r="B59" s="242" t="s">
        <v>194</v>
      </c>
      <c r="C59" s="266" t="s">
        <v>195</v>
      </c>
      <c r="D59" s="243" t="s">
        <v>196</v>
      </c>
      <c r="E59" s="244">
        <v>1</v>
      </c>
      <c r="F59" s="245">
        <f>H59+J59</f>
        <v>0</v>
      </c>
      <c r="G59" s="246">
        <f>ROUND(E59*F59,2)</f>
        <v>0</v>
      </c>
      <c r="H59" s="246"/>
      <c r="I59" s="246">
        <f>ROUND(E59*H59,2)</f>
        <v>0</v>
      </c>
      <c r="J59" s="246"/>
      <c r="K59" s="246">
        <f>ROUND(E59*J59,2)</f>
        <v>0</v>
      </c>
      <c r="L59" s="246">
        <v>21</v>
      </c>
      <c r="M59" s="246">
        <f>G59*(1+L59/100)</f>
        <v>0</v>
      </c>
      <c r="N59" s="247">
        <v>0</v>
      </c>
      <c r="O59" s="247">
        <f>ROUND(E59*N59,5)</f>
        <v>0</v>
      </c>
      <c r="P59" s="247">
        <v>0</v>
      </c>
      <c r="Q59" s="247">
        <f>ROUND(E59*P59,5)</f>
        <v>0</v>
      </c>
      <c r="R59" s="247"/>
      <c r="S59" s="247"/>
      <c r="T59" s="248">
        <v>0</v>
      </c>
      <c r="U59" s="247">
        <f>ROUND(E59*T59,2)</f>
        <v>0</v>
      </c>
      <c r="V59" s="211"/>
      <c r="W59" s="211"/>
      <c r="X59" s="211"/>
      <c r="Y59" s="211"/>
      <c r="Z59" s="211"/>
      <c r="AA59" s="211"/>
      <c r="AB59" s="211"/>
      <c r="AC59" s="211"/>
      <c r="AD59" s="211"/>
      <c r="AE59" s="211" t="s">
        <v>197</v>
      </c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</row>
    <row r="60" spans="1:60" x14ac:dyDescent="0.2">
      <c r="A60" s="6"/>
      <c r="B60" s="7" t="s">
        <v>198</v>
      </c>
      <c r="C60" s="267" t="s">
        <v>198</v>
      </c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AC60">
        <v>12</v>
      </c>
      <c r="AD60">
        <v>21</v>
      </c>
    </row>
    <row r="61" spans="1:60" x14ac:dyDescent="0.2">
      <c r="A61" s="249"/>
      <c r="B61" s="250" t="s">
        <v>28</v>
      </c>
      <c r="C61" s="268" t="s">
        <v>198</v>
      </c>
      <c r="D61" s="251"/>
      <c r="E61" s="251"/>
      <c r="F61" s="251"/>
      <c r="G61" s="262">
        <f>G8+G19+G21+G24+G31+G37+G39+G43+G45+G51+G53+G58</f>
        <v>0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AC61">
        <f>SUMIF(L7:L59,AC60,G7:G59)</f>
        <v>0</v>
      </c>
      <c r="AD61">
        <f>SUMIF(L7:L59,AD60,G7:G59)</f>
        <v>0</v>
      </c>
      <c r="AE61" t="s">
        <v>199</v>
      </c>
    </row>
    <row r="62" spans="1:60" x14ac:dyDescent="0.2">
      <c r="A62" s="6"/>
      <c r="B62" s="7" t="s">
        <v>198</v>
      </c>
      <c r="C62" s="267" t="s">
        <v>198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60" x14ac:dyDescent="0.2">
      <c r="A63" s="6"/>
      <c r="B63" s="7" t="s">
        <v>198</v>
      </c>
      <c r="C63" s="267" t="s">
        <v>198</v>
      </c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60" x14ac:dyDescent="0.2">
      <c r="A64" s="252" t="s">
        <v>200</v>
      </c>
      <c r="B64" s="252"/>
      <c r="C64" s="269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31" x14ac:dyDescent="0.2">
      <c r="A65" s="253"/>
      <c r="B65" s="254"/>
      <c r="C65" s="270"/>
      <c r="D65" s="254"/>
      <c r="E65" s="254"/>
      <c r="F65" s="254"/>
      <c r="G65" s="255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AE65" t="s">
        <v>201</v>
      </c>
    </row>
    <row r="66" spans="1:31" x14ac:dyDescent="0.2">
      <c r="A66" s="256"/>
      <c r="B66" s="257"/>
      <c r="C66" s="271"/>
      <c r="D66" s="257"/>
      <c r="E66" s="257"/>
      <c r="F66" s="257"/>
      <c r="G66" s="258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31" x14ac:dyDescent="0.2">
      <c r="A67" s="256"/>
      <c r="B67" s="257"/>
      <c r="C67" s="271"/>
      <c r="D67" s="257"/>
      <c r="E67" s="257"/>
      <c r="F67" s="257"/>
      <c r="G67" s="258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31" x14ac:dyDescent="0.2">
      <c r="A68" s="256"/>
      <c r="B68" s="257"/>
      <c r="C68" s="271"/>
      <c r="D68" s="257"/>
      <c r="E68" s="257"/>
      <c r="F68" s="257"/>
      <c r="G68" s="258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31" x14ac:dyDescent="0.2">
      <c r="A69" s="259"/>
      <c r="B69" s="260"/>
      <c r="C69" s="272"/>
      <c r="D69" s="260"/>
      <c r="E69" s="260"/>
      <c r="F69" s="260"/>
      <c r="G69" s="261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31" x14ac:dyDescent="0.2">
      <c r="A70" s="6"/>
      <c r="B70" s="7" t="s">
        <v>198</v>
      </c>
      <c r="C70" s="267" t="s">
        <v>198</v>
      </c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31" x14ac:dyDescent="0.2">
      <c r="C71" s="273"/>
      <c r="AE71" t="s">
        <v>202</v>
      </c>
    </row>
  </sheetData>
  <mergeCells count="6">
    <mergeCell ref="A1:G1"/>
    <mergeCell ref="C2:G2"/>
    <mergeCell ref="C3:G3"/>
    <mergeCell ref="C4:G4"/>
    <mergeCell ref="A64:C64"/>
    <mergeCell ref="A65:G69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Lýdia Regéciová</dc:creator>
  <cp:lastModifiedBy>Lýdia Regéciová</cp:lastModifiedBy>
  <cp:lastPrinted>2014-02-28T09:52:57Z</cp:lastPrinted>
  <dcterms:created xsi:type="dcterms:W3CDTF">2009-04-08T07:15:50Z</dcterms:created>
  <dcterms:modified xsi:type="dcterms:W3CDTF">2026-01-31T20:30:01Z</dcterms:modified>
</cp:coreProperties>
</file>