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0730" windowHeight="11760" activeTab="1"/>
  </bookViews>
  <sheets>
    <sheet name="Pokyny pro vyplnění" sheetId="11" r:id="rId1"/>
    <sheet name="Stavba" sheetId="1" r:id="rId2"/>
    <sheet name="VzorPolozky" sheetId="10" state="hidden" r:id="rId3"/>
    <sheet name="1 1 Pol" sheetId="12" r:id="rId4"/>
    <sheet name="2 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_xlnm.Print_Titles" localSheetId="4">'2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Pol'!$A$1:$Y$284</definedName>
    <definedName name="_xlnm.Print_Area" localSheetId="4">'2 1 Pol'!$A$1:$Y$251</definedName>
    <definedName name="_xlnm.Print_Area" localSheetId="1">Stavba!$A$1:$J$86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66" i="13" l="1"/>
  <c r="BA57" i="13"/>
  <c r="BA37" i="13"/>
  <c r="BA23" i="13"/>
  <c r="G9" i="13"/>
  <c r="I9" i="13"/>
  <c r="K9" i="13"/>
  <c r="O9" i="13"/>
  <c r="O8" i="13" s="1"/>
  <c r="Q9" i="13"/>
  <c r="Q8" i="13" s="1"/>
  <c r="V9" i="13"/>
  <c r="G12" i="13"/>
  <c r="M12" i="13" s="1"/>
  <c r="I12" i="13"/>
  <c r="K12" i="13"/>
  <c r="O12" i="13"/>
  <c r="Q12" i="13"/>
  <c r="V12" i="13"/>
  <c r="G17" i="13"/>
  <c r="M17" i="13" s="1"/>
  <c r="M16" i="13" s="1"/>
  <c r="I17" i="13"/>
  <c r="I16" i="13" s="1"/>
  <c r="K17" i="13"/>
  <c r="K16" i="13" s="1"/>
  <c r="O17" i="13"/>
  <c r="O16" i="13" s="1"/>
  <c r="Q17" i="13"/>
  <c r="Q16" i="13" s="1"/>
  <c r="V17" i="13"/>
  <c r="V16" i="13" s="1"/>
  <c r="G20" i="13"/>
  <c r="M20" i="13" s="1"/>
  <c r="M19" i="13" s="1"/>
  <c r="I20" i="13"/>
  <c r="I19" i="13" s="1"/>
  <c r="K20" i="13"/>
  <c r="K19" i="13" s="1"/>
  <c r="O20" i="13"/>
  <c r="O19" i="13" s="1"/>
  <c r="Q20" i="13"/>
  <c r="Q19" i="13" s="1"/>
  <c r="V20" i="13"/>
  <c r="V19" i="13" s="1"/>
  <c r="G22" i="13"/>
  <c r="M22" i="13" s="1"/>
  <c r="I22" i="13"/>
  <c r="K22" i="13"/>
  <c r="O22" i="13"/>
  <c r="Q22" i="13"/>
  <c r="V22" i="13"/>
  <c r="G24" i="13"/>
  <c r="M24" i="13" s="1"/>
  <c r="I24" i="13"/>
  <c r="K24" i="13"/>
  <c r="O24" i="13"/>
  <c r="Q24" i="13"/>
  <c r="V24" i="13"/>
  <c r="G27" i="13"/>
  <c r="I27" i="13"/>
  <c r="K27" i="13"/>
  <c r="M27" i="13"/>
  <c r="O27" i="13"/>
  <c r="Q27" i="13"/>
  <c r="V27" i="13"/>
  <c r="G32" i="13"/>
  <c r="I32" i="13"/>
  <c r="K32" i="13"/>
  <c r="O32" i="13"/>
  <c r="O21" i="13" s="1"/>
  <c r="Q32" i="13"/>
  <c r="V32" i="13"/>
  <c r="G36" i="13"/>
  <c r="M36" i="13" s="1"/>
  <c r="I36" i="13"/>
  <c r="K36" i="13"/>
  <c r="O36" i="13"/>
  <c r="Q36" i="13"/>
  <c r="V36" i="13"/>
  <c r="G42" i="13"/>
  <c r="M42" i="13" s="1"/>
  <c r="I42" i="13"/>
  <c r="K42" i="13"/>
  <c r="K41" i="13" s="1"/>
  <c r="O42" i="13"/>
  <c r="Q42" i="13"/>
  <c r="V42" i="13"/>
  <c r="G45" i="13"/>
  <c r="I45" i="13"/>
  <c r="I41" i="13" s="1"/>
  <c r="K45" i="13"/>
  <c r="O45" i="13"/>
  <c r="Q45" i="13"/>
  <c r="Q41" i="13" s="1"/>
  <c r="V45" i="13"/>
  <c r="V41" i="13" s="1"/>
  <c r="Q48" i="13"/>
  <c r="G49" i="13"/>
  <c r="M49" i="13" s="1"/>
  <c r="M48" i="13" s="1"/>
  <c r="I49" i="13"/>
  <c r="I48" i="13" s="1"/>
  <c r="K49" i="13"/>
  <c r="K48" i="13" s="1"/>
  <c r="O49" i="13"/>
  <c r="O48" i="13" s="1"/>
  <c r="Q49" i="13"/>
  <c r="V49" i="13"/>
  <c r="V48" i="13" s="1"/>
  <c r="K51" i="13"/>
  <c r="V51" i="13"/>
  <c r="G52" i="13"/>
  <c r="G51" i="13" s="1"/>
  <c r="I52" i="13"/>
  <c r="I51" i="13" s="1"/>
  <c r="K52" i="13"/>
  <c r="O52" i="13"/>
  <c r="O51" i="13" s="1"/>
  <c r="Q52" i="13"/>
  <c r="Q51" i="13" s="1"/>
  <c r="V52" i="13"/>
  <c r="G56" i="13"/>
  <c r="M56" i="13" s="1"/>
  <c r="I56" i="13"/>
  <c r="K56" i="13"/>
  <c r="O56" i="13"/>
  <c r="Q56" i="13"/>
  <c r="V56" i="13"/>
  <c r="V55" i="13" s="1"/>
  <c r="G58" i="13"/>
  <c r="M58" i="13" s="1"/>
  <c r="I58" i="13"/>
  <c r="K58" i="13"/>
  <c r="O58" i="13"/>
  <c r="Q58" i="13"/>
  <c r="V58" i="13"/>
  <c r="G60" i="13"/>
  <c r="I60" i="13"/>
  <c r="K60" i="13"/>
  <c r="O60" i="13"/>
  <c r="Q60" i="13"/>
  <c r="V60" i="13"/>
  <c r="G62" i="13"/>
  <c r="M62" i="13" s="1"/>
  <c r="I62" i="13"/>
  <c r="K62" i="13"/>
  <c r="O62" i="13"/>
  <c r="Q62" i="13"/>
  <c r="V62" i="13"/>
  <c r="G65" i="13"/>
  <c r="M65" i="13" s="1"/>
  <c r="I65" i="13"/>
  <c r="K65" i="13"/>
  <c r="O65" i="13"/>
  <c r="Q65" i="13"/>
  <c r="V65" i="13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4" i="13"/>
  <c r="M74" i="13" s="1"/>
  <c r="I74" i="13"/>
  <c r="K74" i="13"/>
  <c r="O74" i="13"/>
  <c r="Q74" i="13"/>
  <c r="V74" i="13"/>
  <c r="G75" i="13"/>
  <c r="I75" i="13"/>
  <c r="K75" i="13"/>
  <c r="M75" i="13"/>
  <c r="O75" i="13"/>
  <c r="Q75" i="13"/>
  <c r="V75" i="13"/>
  <c r="G77" i="13"/>
  <c r="M77" i="13" s="1"/>
  <c r="I77" i="13"/>
  <c r="K77" i="13"/>
  <c r="O77" i="13"/>
  <c r="Q77" i="13"/>
  <c r="V77" i="13"/>
  <c r="G79" i="13"/>
  <c r="M79" i="13" s="1"/>
  <c r="I79" i="13"/>
  <c r="K79" i="13"/>
  <c r="O79" i="13"/>
  <c r="Q79" i="13"/>
  <c r="V79" i="13"/>
  <c r="G84" i="13"/>
  <c r="M84" i="13" s="1"/>
  <c r="I84" i="13"/>
  <c r="K84" i="13"/>
  <c r="O84" i="13"/>
  <c r="Q84" i="13"/>
  <c r="V84" i="13"/>
  <c r="G89" i="13"/>
  <c r="M89" i="13" s="1"/>
  <c r="I89" i="13"/>
  <c r="K89" i="13"/>
  <c r="O89" i="13"/>
  <c r="Q89" i="13"/>
  <c r="V89" i="13"/>
  <c r="V96" i="13"/>
  <c r="G97" i="13"/>
  <c r="M97" i="13" s="1"/>
  <c r="M96" i="13" s="1"/>
  <c r="I97" i="13"/>
  <c r="I96" i="13" s="1"/>
  <c r="K97" i="13"/>
  <c r="K96" i="13" s="1"/>
  <c r="O97" i="13"/>
  <c r="O96" i="13" s="1"/>
  <c r="Q97" i="13"/>
  <c r="Q96" i="13" s="1"/>
  <c r="V97" i="13"/>
  <c r="G99" i="13"/>
  <c r="I99" i="13"/>
  <c r="O99" i="13"/>
  <c r="Q99" i="13"/>
  <c r="V99" i="13"/>
  <c r="G100" i="13"/>
  <c r="I100" i="13"/>
  <c r="K100" i="13"/>
  <c r="K99" i="13" s="1"/>
  <c r="M100" i="13"/>
  <c r="M99" i="13" s="1"/>
  <c r="O100" i="13"/>
  <c r="Q100" i="13"/>
  <c r="V100" i="13"/>
  <c r="G107" i="13"/>
  <c r="M107" i="13" s="1"/>
  <c r="I107" i="13"/>
  <c r="K107" i="13"/>
  <c r="O107" i="13"/>
  <c r="Q107" i="13"/>
  <c r="Q106" i="13" s="1"/>
  <c r="V107" i="13"/>
  <c r="G109" i="13"/>
  <c r="M109" i="13" s="1"/>
  <c r="I109" i="13"/>
  <c r="K109" i="13"/>
  <c r="K106" i="13" s="1"/>
  <c r="O109" i="13"/>
  <c r="Q109" i="13"/>
  <c r="V109" i="13"/>
  <c r="G111" i="13"/>
  <c r="M111" i="13" s="1"/>
  <c r="I111" i="13"/>
  <c r="K111" i="13"/>
  <c r="O111" i="13"/>
  <c r="Q111" i="13"/>
  <c r="V111" i="13"/>
  <c r="G113" i="13"/>
  <c r="I113" i="13"/>
  <c r="K113" i="13"/>
  <c r="O113" i="13"/>
  <c r="Q113" i="13"/>
  <c r="V113" i="13"/>
  <c r="G116" i="13"/>
  <c r="M116" i="13" s="1"/>
  <c r="I116" i="13"/>
  <c r="K116" i="13"/>
  <c r="O116" i="13"/>
  <c r="Q116" i="13"/>
  <c r="V116" i="13"/>
  <c r="G119" i="13"/>
  <c r="M119" i="13" s="1"/>
  <c r="I119" i="13"/>
  <c r="K119" i="13"/>
  <c r="O119" i="13"/>
  <c r="Q119" i="13"/>
  <c r="V119" i="13"/>
  <c r="G120" i="13"/>
  <c r="I120" i="13"/>
  <c r="K120" i="13"/>
  <c r="O120" i="13"/>
  <c r="Q120" i="13"/>
  <c r="V120" i="13"/>
  <c r="G121" i="13"/>
  <c r="M121" i="13" s="1"/>
  <c r="I121" i="13"/>
  <c r="K121" i="13"/>
  <c r="O121" i="13"/>
  <c r="Q121" i="13"/>
  <c r="V121" i="13"/>
  <c r="G122" i="13"/>
  <c r="M122" i="13" s="1"/>
  <c r="I122" i="13"/>
  <c r="K122" i="13"/>
  <c r="O122" i="13"/>
  <c r="Q122" i="13"/>
  <c r="V122" i="13"/>
  <c r="G124" i="13"/>
  <c r="M124" i="13" s="1"/>
  <c r="I124" i="13"/>
  <c r="K124" i="13"/>
  <c r="O124" i="13"/>
  <c r="Q124" i="13"/>
  <c r="V124" i="13"/>
  <c r="G126" i="13"/>
  <c r="M126" i="13" s="1"/>
  <c r="I126" i="13"/>
  <c r="K126" i="13"/>
  <c r="O126" i="13"/>
  <c r="Q126" i="13"/>
  <c r="V126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2" i="13"/>
  <c r="M132" i="13" s="1"/>
  <c r="I132" i="13"/>
  <c r="K132" i="13"/>
  <c r="O132" i="13"/>
  <c r="Q132" i="13"/>
  <c r="V132" i="13"/>
  <c r="G133" i="13"/>
  <c r="M133" i="13" s="1"/>
  <c r="I133" i="13"/>
  <c r="K133" i="13"/>
  <c r="O133" i="13"/>
  <c r="Q133" i="13"/>
  <c r="V133" i="13"/>
  <c r="G135" i="13"/>
  <c r="M135" i="13" s="1"/>
  <c r="I135" i="13"/>
  <c r="K135" i="13"/>
  <c r="O135" i="13"/>
  <c r="Q135" i="13"/>
  <c r="V135" i="13"/>
  <c r="G137" i="13"/>
  <c r="M137" i="13" s="1"/>
  <c r="I137" i="13"/>
  <c r="K137" i="13"/>
  <c r="O137" i="13"/>
  <c r="Q137" i="13"/>
  <c r="V137" i="13"/>
  <c r="G138" i="13"/>
  <c r="M138" i="13" s="1"/>
  <c r="I138" i="13"/>
  <c r="K138" i="13"/>
  <c r="O138" i="13"/>
  <c r="Q138" i="13"/>
  <c r="V138" i="13"/>
  <c r="G139" i="13"/>
  <c r="M139" i="13" s="1"/>
  <c r="I139" i="13"/>
  <c r="K139" i="13"/>
  <c r="O139" i="13"/>
  <c r="Q139" i="13"/>
  <c r="V139" i="13"/>
  <c r="G142" i="13"/>
  <c r="M142" i="13" s="1"/>
  <c r="I142" i="13"/>
  <c r="K142" i="13"/>
  <c r="O142" i="13"/>
  <c r="Q142" i="13"/>
  <c r="V142" i="13"/>
  <c r="G143" i="13"/>
  <c r="M143" i="13" s="1"/>
  <c r="I143" i="13"/>
  <c r="K143" i="13"/>
  <c r="O143" i="13"/>
  <c r="Q143" i="13"/>
  <c r="V143" i="13"/>
  <c r="G144" i="13"/>
  <c r="I144" i="13"/>
  <c r="K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7" i="13"/>
  <c r="M147" i="13" s="1"/>
  <c r="I147" i="13"/>
  <c r="K147" i="13"/>
  <c r="O147" i="13"/>
  <c r="Q147" i="13"/>
  <c r="V147" i="13"/>
  <c r="G148" i="13"/>
  <c r="M148" i="13" s="1"/>
  <c r="I148" i="13"/>
  <c r="K148" i="13"/>
  <c r="O148" i="13"/>
  <c r="Q148" i="13"/>
  <c r="V148" i="13"/>
  <c r="G150" i="13"/>
  <c r="M150" i="13" s="1"/>
  <c r="I150" i="13"/>
  <c r="K150" i="13"/>
  <c r="O150" i="13"/>
  <c r="Q150" i="13"/>
  <c r="V150" i="13"/>
  <c r="G153" i="13"/>
  <c r="I153" i="13"/>
  <c r="K153" i="13"/>
  <c r="M153" i="13"/>
  <c r="O153" i="13"/>
  <c r="Q153" i="13"/>
  <c r="V153" i="13"/>
  <c r="G154" i="13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59" i="13"/>
  <c r="M159" i="13" s="1"/>
  <c r="I159" i="13"/>
  <c r="K159" i="13"/>
  <c r="O159" i="13"/>
  <c r="Q159" i="13"/>
  <c r="V159" i="13"/>
  <c r="G160" i="13"/>
  <c r="M160" i="13" s="1"/>
  <c r="I160" i="13"/>
  <c r="K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5" i="13"/>
  <c r="M165" i="13" s="1"/>
  <c r="I165" i="13"/>
  <c r="K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I169" i="13"/>
  <c r="K169" i="13"/>
  <c r="M169" i="13"/>
  <c r="O169" i="13"/>
  <c r="Q169" i="13"/>
  <c r="V169" i="13"/>
  <c r="G170" i="13"/>
  <c r="M170" i="13" s="1"/>
  <c r="I170" i="13"/>
  <c r="K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M172" i="13" s="1"/>
  <c r="I172" i="13"/>
  <c r="K172" i="13"/>
  <c r="O172" i="13"/>
  <c r="Q172" i="13"/>
  <c r="V172" i="13"/>
  <c r="G175" i="13"/>
  <c r="I175" i="13"/>
  <c r="K175" i="13"/>
  <c r="O175" i="13"/>
  <c r="Q175" i="13"/>
  <c r="V175" i="13"/>
  <c r="G177" i="13"/>
  <c r="M177" i="13" s="1"/>
  <c r="I177" i="13"/>
  <c r="K177" i="13"/>
  <c r="O177" i="13"/>
  <c r="Q177" i="13"/>
  <c r="Q174" i="13" s="1"/>
  <c r="V177" i="13"/>
  <c r="G178" i="13"/>
  <c r="M178" i="13" s="1"/>
  <c r="I178" i="13"/>
  <c r="K178" i="13"/>
  <c r="K174" i="13" s="1"/>
  <c r="O178" i="13"/>
  <c r="Q178" i="13"/>
  <c r="V178" i="13"/>
  <c r="V174" i="13" s="1"/>
  <c r="G179" i="13"/>
  <c r="M179" i="13" s="1"/>
  <c r="I179" i="13"/>
  <c r="K179" i="13"/>
  <c r="O179" i="13"/>
  <c r="Q179" i="13"/>
  <c r="V179" i="13"/>
  <c r="G181" i="13"/>
  <c r="I181" i="13"/>
  <c r="K181" i="13"/>
  <c r="O181" i="13"/>
  <c r="Q181" i="13"/>
  <c r="Q180" i="13" s="1"/>
  <c r="V181" i="13"/>
  <c r="G184" i="13"/>
  <c r="M184" i="13" s="1"/>
  <c r="I184" i="13"/>
  <c r="K184" i="13"/>
  <c r="K180" i="13" s="1"/>
  <c r="O184" i="13"/>
  <c r="Q184" i="13"/>
  <c r="V184" i="13"/>
  <c r="G185" i="13"/>
  <c r="M185" i="13" s="1"/>
  <c r="I185" i="13"/>
  <c r="K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M188" i="13" s="1"/>
  <c r="I188" i="13"/>
  <c r="K188" i="13"/>
  <c r="O188" i="13"/>
  <c r="Q188" i="13"/>
  <c r="V188" i="13"/>
  <c r="G191" i="13"/>
  <c r="I191" i="13"/>
  <c r="K191" i="13"/>
  <c r="O191" i="13"/>
  <c r="Q191" i="13"/>
  <c r="V191" i="13"/>
  <c r="G193" i="13"/>
  <c r="M193" i="13" s="1"/>
  <c r="I193" i="13"/>
  <c r="K193" i="13"/>
  <c r="O193" i="13"/>
  <c r="Q193" i="13"/>
  <c r="V193" i="13"/>
  <c r="G195" i="13"/>
  <c r="M195" i="13" s="1"/>
  <c r="I195" i="13"/>
  <c r="K195" i="13"/>
  <c r="K190" i="13" s="1"/>
  <c r="O195" i="13"/>
  <c r="Q195" i="13"/>
  <c r="V195" i="13"/>
  <c r="G197" i="13"/>
  <c r="M197" i="13" s="1"/>
  <c r="I197" i="13"/>
  <c r="K197" i="13"/>
  <c r="O197" i="13"/>
  <c r="Q197" i="13"/>
  <c r="V197" i="13"/>
  <c r="G200" i="13"/>
  <c r="M200" i="13" s="1"/>
  <c r="I200" i="13"/>
  <c r="I199" i="13" s="1"/>
  <c r="K200" i="13"/>
  <c r="O200" i="13"/>
  <c r="Q200" i="13"/>
  <c r="V200" i="13"/>
  <c r="V199" i="13" s="1"/>
  <c r="G206" i="13"/>
  <c r="I206" i="13"/>
  <c r="K206" i="13"/>
  <c r="M206" i="13"/>
  <c r="O206" i="13"/>
  <c r="Q206" i="13"/>
  <c r="V206" i="13"/>
  <c r="G209" i="13"/>
  <c r="M209" i="13" s="1"/>
  <c r="I209" i="13"/>
  <c r="K209" i="13"/>
  <c r="O209" i="13"/>
  <c r="Q209" i="13"/>
  <c r="V209" i="13"/>
  <c r="G214" i="13"/>
  <c r="M214" i="13" s="1"/>
  <c r="I214" i="13"/>
  <c r="K214" i="13"/>
  <c r="O214" i="13"/>
  <c r="Q214" i="13"/>
  <c r="V214" i="13"/>
  <c r="G216" i="13"/>
  <c r="M216" i="13" s="1"/>
  <c r="I216" i="13"/>
  <c r="K216" i="13"/>
  <c r="O216" i="13"/>
  <c r="Q216" i="13"/>
  <c r="V216" i="13"/>
  <c r="K217" i="13"/>
  <c r="G218" i="13"/>
  <c r="G217" i="13" s="1"/>
  <c r="I218" i="13"/>
  <c r="I217" i="13" s="1"/>
  <c r="K218" i="13"/>
  <c r="O218" i="13"/>
  <c r="O217" i="13" s="1"/>
  <c r="Q218" i="13"/>
  <c r="Q217" i="13" s="1"/>
  <c r="V218" i="13"/>
  <c r="G219" i="13"/>
  <c r="M219" i="13" s="1"/>
  <c r="I219" i="13"/>
  <c r="K219" i="13"/>
  <c r="O219" i="13"/>
  <c r="Q219" i="13"/>
  <c r="V219" i="13"/>
  <c r="V217" i="13" s="1"/>
  <c r="G221" i="13"/>
  <c r="M221" i="13" s="1"/>
  <c r="I221" i="13"/>
  <c r="K221" i="13"/>
  <c r="O221" i="13"/>
  <c r="Q221" i="13"/>
  <c r="V221" i="13"/>
  <c r="G224" i="13"/>
  <c r="M224" i="13" s="1"/>
  <c r="I224" i="13"/>
  <c r="K224" i="13"/>
  <c r="O224" i="13"/>
  <c r="Q224" i="13"/>
  <c r="V224" i="13"/>
  <c r="G227" i="13"/>
  <c r="M227" i="13" s="1"/>
  <c r="I227" i="13"/>
  <c r="K227" i="13"/>
  <c r="O227" i="13"/>
  <c r="Q227" i="13"/>
  <c r="V227" i="13"/>
  <c r="G230" i="13"/>
  <c r="M230" i="13" s="1"/>
  <c r="I230" i="13"/>
  <c r="K230" i="13"/>
  <c r="O230" i="13"/>
  <c r="Q230" i="13"/>
  <c r="V230" i="13"/>
  <c r="G234" i="13"/>
  <c r="M234" i="13" s="1"/>
  <c r="M233" i="13" s="1"/>
  <c r="I234" i="13"/>
  <c r="I233" i="13" s="1"/>
  <c r="K234" i="13"/>
  <c r="K233" i="13" s="1"/>
  <c r="O234" i="13"/>
  <c r="O233" i="13" s="1"/>
  <c r="Q234" i="13"/>
  <c r="Q233" i="13" s="1"/>
  <c r="V234" i="13"/>
  <c r="V233" i="13" s="1"/>
  <c r="G236" i="13"/>
  <c r="M236" i="13" s="1"/>
  <c r="I236" i="13"/>
  <c r="K236" i="13"/>
  <c r="O236" i="13"/>
  <c r="Q236" i="13"/>
  <c r="V236" i="13"/>
  <c r="G237" i="13"/>
  <c r="M237" i="13" s="1"/>
  <c r="I237" i="13"/>
  <c r="K237" i="13"/>
  <c r="O237" i="13"/>
  <c r="Q237" i="13"/>
  <c r="V237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K240" i="13"/>
  <c r="O240" i="13"/>
  <c r="Q240" i="13"/>
  <c r="V240" i="13"/>
  <c r="G241" i="13"/>
  <c r="M241" i="13" s="1"/>
  <c r="I241" i="13"/>
  <c r="K241" i="13"/>
  <c r="O241" i="13"/>
  <c r="Q241" i="13"/>
  <c r="V241" i="13"/>
  <c r="V243" i="13"/>
  <c r="G244" i="13"/>
  <c r="M244" i="13" s="1"/>
  <c r="I244" i="13"/>
  <c r="I243" i="13" s="1"/>
  <c r="K244" i="13"/>
  <c r="K243" i="13" s="1"/>
  <c r="O244" i="13"/>
  <c r="Q244" i="13"/>
  <c r="V244" i="13"/>
  <c r="G245" i="13"/>
  <c r="M245" i="13" s="1"/>
  <c r="I245" i="13"/>
  <c r="K245" i="13"/>
  <c r="O245" i="13"/>
  <c r="Q245" i="13"/>
  <c r="V245" i="13"/>
  <c r="G247" i="13"/>
  <c r="M247" i="13" s="1"/>
  <c r="I247" i="13"/>
  <c r="K247" i="13"/>
  <c r="K246" i="13" s="1"/>
  <c r="O247" i="13"/>
  <c r="Q247" i="13"/>
  <c r="V247" i="13"/>
  <c r="V246" i="13" s="1"/>
  <c r="G248" i="13"/>
  <c r="I248" i="13"/>
  <c r="I246" i="13" s="1"/>
  <c r="K248" i="13"/>
  <c r="O248" i="13"/>
  <c r="Q248" i="13"/>
  <c r="Q246" i="13" s="1"/>
  <c r="V248" i="13"/>
  <c r="AE250" i="13"/>
  <c r="F43" i="1" s="1"/>
  <c r="BA67" i="12"/>
  <c r="BA60" i="12"/>
  <c r="BA47" i="12"/>
  <c r="BA34" i="12"/>
  <c r="BA17" i="12"/>
  <c r="G9" i="12"/>
  <c r="I9" i="12"/>
  <c r="I8" i="12" s="1"/>
  <c r="K9" i="12"/>
  <c r="K8" i="12" s="1"/>
  <c r="O9" i="12"/>
  <c r="O8" i="12" s="1"/>
  <c r="Q9" i="12"/>
  <c r="Q8" i="12" s="1"/>
  <c r="V9" i="12"/>
  <c r="V8" i="12" s="1"/>
  <c r="I12" i="12"/>
  <c r="K12" i="12"/>
  <c r="Q12" i="12"/>
  <c r="V12" i="12"/>
  <c r="G13" i="12"/>
  <c r="I13" i="12"/>
  <c r="K13" i="12"/>
  <c r="O13" i="12"/>
  <c r="O12" i="12" s="1"/>
  <c r="Q13" i="12"/>
  <c r="V13" i="12"/>
  <c r="G16" i="12"/>
  <c r="M16" i="12" s="1"/>
  <c r="I16" i="12"/>
  <c r="K16" i="12"/>
  <c r="O16" i="12"/>
  <c r="Q16" i="12"/>
  <c r="V16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30" i="12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40" i="12"/>
  <c r="M40" i="12" s="1"/>
  <c r="I40" i="12"/>
  <c r="K40" i="12"/>
  <c r="O40" i="12"/>
  <c r="Q40" i="12"/>
  <c r="Q39" i="12" s="1"/>
  <c r="V40" i="12"/>
  <c r="G43" i="12"/>
  <c r="I43" i="12"/>
  <c r="K43" i="12"/>
  <c r="O43" i="12"/>
  <c r="Q43" i="12"/>
  <c r="V43" i="12"/>
  <c r="G46" i="12"/>
  <c r="M46" i="12" s="1"/>
  <c r="M45" i="12" s="1"/>
  <c r="I46" i="12"/>
  <c r="I45" i="12" s="1"/>
  <c r="K46" i="12"/>
  <c r="K45" i="12" s="1"/>
  <c r="O46" i="12"/>
  <c r="O45" i="12" s="1"/>
  <c r="Q46" i="12"/>
  <c r="Q45" i="12" s="1"/>
  <c r="V46" i="12"/>
  <c r="V45" i="12" s="1"/>
  <c r="Q49" i="12"/>
  <c r="V49" i="12"/>
  <c r="G50" i="12"/>
  <c r="G49" i="12" s="1"/>
  <c r="I50" i="12"/>
  <c r="I49" i="12" s="1"/>
  <c r="K50" i="12"/>
  <c r="K49" i="12" s="1"/>
  <c r="O50" i="12"/>
  <c r="O49" i="12" s="1"/>
  <c r="Q50" i="12"/>
  <c r="V50" i="12"/>
  <c r="I53" i="12"/>
  <c r="Q53" i="12"/>
  <c r="G54" i="12"/>
  <c r="M54" i="12" s="1"/>
  <c r="M53" i="12" s="1"/>
  <c r="I54" i="12"/>
  <c r="K54" i="12"/>
  <c r="K53" i="12" s="1"/>
  <c r="O54" i="12"/>
  <c r="O53" i="12" s="1"/>
  <c r="Q54" i="12"/>
  <c r="V54" i="12"/>
  <c r="V53" i="12" s="1"/>
  <c r="G59" i="12"/>
  <c r="I59" i="12"/>
  <c r="K59" i="12"/>
  <c r="O59" i="12"/>
  <c r="Q59" i="12"/>
  <c r="V59" i="12"/>
  <c r="G62" i="12"/>
  <c r="M62" i="12" s="1"/>
  <c r="I62" i="12"/>
  <c r="K62" i="12"/>
  <c r="O62" i="12"/>
  <c r="Q62" i="12"/>
  <c r="V62" i="12"/>
  <c r="G64" i="12"/>
  <c r="M64" i="12" s="1"/>
  <c r="I64" i="12"/>
  <c r="K64" i="12"/>
  <c r="O64" i="12"/>
  <c r="Q64" i="12"/>
  <c r="V64" i="12"/>
  <c r="G66" i="12"/>
  <c r="I66" i="12"/>
  <c r="K66" i="12"/>
  <c r="M66" i="12"/>
  <c r="O66" i="12"/>
  <c r="Q66" i="12"/>
  <c r="V66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84" i="12"/>
  <c r="M84" i="12" s="1"/>
  <c r="I84" i="12"/>
  <c r="K84" i="12"/>
  <c r="O84" i="12"/>
  <c r="Q84" i="12"/>
  <c r="V84" i="12"/>
  <c r="G91" i="12"/>
  <c r="M91" i="12" s="1"/>
  <c r="I91" i="12"/>
  <c r="K91" i="12"/>
  <c r="O91" i="12"/>
  <c r="Q91" i="12"/>
  <c r="V91" i="12"/>
  <c r="V96" i="12"/>
  <c r="G97" i="12"/>
  <c r="G96" i="12" s="1"/>
  <c r="I97" i="12"/>
  <c r="I96" i="12" s="1"/>
  <c r="K97" i="12"/>
  <c r="K96" i="12" s="1"/>
  <c r="O97" i="12"/>
  <c r="O96" i="12" s="1"/>
  <c r="Q97" i="12"/>
  <c r="Q96" i="12" s="1"/>
  <c r="V97" i="12"/>
  <c r="Q99" i="12"/>
  <c r="G100" i="12"/>
  <c r="M100" i="12" s="1"/>
  <c r="M99" i="12" s="1"/>
  <c r="I100" i="12"/>
  <c r="I99" i="12" s="1"/>
  <c r="K100" i="12"/>
  <c r="K99" i="12" s="1"/>
  <c r="O100" i="12"/>
  <c r="O99" i="12" s="1"/>
  <c r="Q100" i="12"/>
  <c r="V100" i="12"/>
  <c r="V99" i="12" s="1"/>
  <c r="G109" i="12"/>
  <c r="I109" i="12"/>
  <c r="K109" i="12"/>
  <c r="O109" i="12"/>
  <c r="Q109" i="12"/>
  <c r="V109" i="12"/>
  <c r="G112" i="12"/>
  <c r="M112" i="12" s="1"/>
  <c r="I112" i="12"/>
  <c r="K112" i="12"/>
  <c r="O112" i="12"/>
  <c r="Q112" i="12"/>
  <c r="V112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7" i="12"/>
  <c r="M127" i="12" s="1"/>
  <c r="I127" i="12"/>
  <c r="I123" i="12" s="1"/>
  <c r="K127" i="12"/>
  <c r="O127" i="12"/>
  <c r="Q127" i="12"/>
  <c r="V127" i="12"/>
  <c r="G129" i="12"/>
  <c r="M129" i="12" s="1"/>
  <c r="I129" i="12"/>
  <c r="K129" i="12"/>
  <c r="O129" i="12"/>
  <c r="Q129" i="12"/>
  <c r="V129" i="12"/>
  <c r="G132" i="12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7" i="12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O156" i="12" s="1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1" i="12"/>
  <c r="M161" i="12" s="1"/>
  <c r="I161" i="12"/>
  <c r="K161" i="12"/>
  <c r="O161" i="12"/>
  <c r="Q161" i="12"/>
  <c r="Q160" i="12" s="1"/>
  <c r="V161" i="12"/>
  <c r="G163" i="12"/>
  <c r="M163" i="12" s="1"/>
  <c r="I163" i="12"/>
  <c r="K163" i="12"/>
  <c r="O163" i="12"/>
  <c r="Q163" i="12"/>
  <c r="V163" i="12"/>
  <c r="G165" i="12"/>
  <c r="I165" i="12"/>
  <c r="K165" i="12"/>
  <c r="M165" i="12"/>
  <c r="O165" i="12"/>
  <c r="Q165" i="12"/>
  <c r="V165" i="12"/>
  <c r="G167" i="12"/>
  <c r="I167" i="12"/>
  <c r="K167" i="12"/>
  <c r="O167" i="12"/>
  <c r="Q167" i="12"/>
  <c r="V167" i="12"/>
  <c r="G169" i="12"/>
  <c r="I169" i="12"/>
  <c r="K169" i="12"/>
  <c r="O169" i="12"/>
  <c r="O168" i="12" s="1"/>
  <c r="Q169" i="12"/>
  <c r="Q168" i="12" s="1"/>
  <c r="V169" i="12"/>
  <c r="G172" i="12"/>
  <c r="I172" i="12"/>
  <c r="I168" i="12" s="1"/>
  <c r="K172" i="12"/>
  <c r="M172" i="12"/>
  <c r="O172" i="12"/>
  <c r="Q172" i="12"/>
  <c r="V172" i="12"/>
  <c r="G175" i="12"/>
  <c r="M175" i="12" s="1"/>
  <c r="I175" i="12"/>
  <c r="I174" i="12" s="1"/>
  <c r="K175" i="12"/>
  <c r="O175" i="12"/>
  <c r="Q175" i="12"/>
  <c r="V175" i="12"/>
  <c r="V174" i="12" s="1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5" i="12"/>
  <c r="M185" i="12" s="1"/>
  <c r="I185" i="12"/>
  <c r="K185" i="12"/>
  <c r="O185" i="12"/>
  <c r="Q185" i="12"/>
  <c r="V185" i="12"/>
  <c r="G187" i="12"/>
  <c r="M187" i="12" s="1"/>
  <c r="I187" i="12"/>
  <c r="K187" i="12"/>
  <c r="O187" i="12"/>
  <c r="Q187" i="12"/>
  <c r="V187" i="12"/>
  <c r="G190" i="12"/>
  <c r="M190" i="12" s="1"/>
  <c r="I190" i="12"/>
  <c r="K190" i="12"/>
  <c r="O190" i="12"/>
  <c r="Q190" i="12"/>
  <c r="V190" i="12"/>
  <c r="G193" i="12"/>
  <c r="M193" i="12" s="1"/>
  <c r="I193" i="12"/>
  <c r="K193" i="12"/>
  <c r="O193" i="12"/>
  <c r="Q193" i="12"/>
  <c r="V193" i="12"/>
  <c r="G196" i="12"/>
  <c r="G189" i="12" s="1"/>
  <c r="I76" i="1" s="1"/>
  <c r="I196" i="12"/>
  <c r="K196" i="12"/>
  <c r="O196" i="12"/>
  <c r="O189" i="12" s="1"/>
  <c r="Q196" i="12"/>
  <c r="V196" i="12"/>
  <c r="G198" i="12"/>
  <c r="M198" i="12" s="1"/>
  <c r="I198" i="12"/>
  <c r="I189" i="12" s="1"/>
  <c r="K198" i="12"/>
  <c r="O198" i="12"/>
  <c r="Q198" i="12"/>
  <c r="V198" i="12"/>
  <c r="G201" i="12"/>
  <c r="M201" i="12" s="1"/>
  <c r="I201" i="12"/>
  <c r="K201" i="12"/>
  <c r="O201" i="12"/>
  <c r="Q201" i="12"/>
  <c r="V201" i="12"/>
  <c r="G203" i="12"/>
  <c r="I203" i="12"/>
  <c r="K203" i="12"/>
  <c r="O203" i="12"/>
  <c r="Q203" i="12"/>
  <c r="V203" i="12"/>
  <c r="G205" i="12"/>
  <c r="M205" i="12" s="1"/>
  <c r="I205" i="12"/>
  <c r="K205" i="12"/>
  <c r="O205" i="12"/>
  <c r="Q205" i="12"/>
  <c r="V205" i="12"/>
  <c r="G207" i="12"/>
  <c r="M207" i="12" s="1"/>
  <c r="I207" i="12"/>
  <c r="K207" i="12"/>
  <c r="O207" i="12"/>
  <c r="Q207" i="12"/>
  <c r="V207" i="12"/>
  <c r="G210" i="12"/>
  <c r="I210" i="12"/>
  <c r="K210" i="12"/>
  <c r="K209" i="12" s="1"/>
  <c r="O210" i="12"/>
  <c r="O209" i="12" s="1"/>
  <c r="Q210" i="12"/>
  <c r="V210" i="12"/>
  <c r="G212" i="12"/>
  <c r="M212" i="12" s="1"/>
  <c r="I212" i="12"/>
  <c r="I209" i="12" s="1"/>
  <c r="K212" i="12"/>
  <c r="O212" i="12"/>
  <c r="Q212" i="12"/>
  <c r="V212" i="12"/>
  <c r="V209" i="12" s="1"/>
  <c r="G215" i="12"/>
  <c r="M215" i="12" s="1"/>
  <c r="I215" i="12"/>
  <c r="K215" i="12"/>
  <c r="O215" i="12"/>
  <c r="Q215" i="12"/>
  <c r="V215" i="12"/>
  <c r="G223" i="12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32" i="12"/>
  <c r="M232" i="12" s="1"/>
  <c r="I232" i="12"/>
  <c r="K232" i="12"/>
  <c r="O232" i="12"/>
  <c r="Q232" i="12"/>
  <c r="Q214" i="12" s="1"/>
  <c r="V232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O236" i="12"/>
  <c r="O235" i="12" s="1"/>
  <c r="Q236" i="12"/>
  <c r="V236" i="12"/>
  <c r="G238" i="12"/>
  <c r="M238" i="12" s="1"/>
  <c r="I238" i="12"/>
  <c r="K238" i="12"/>
  <c r="O238" i="12"/>
  <c r="Q238" i="12"/>
  <c r="V238" i="12"/>
  <c r="V235" i="12" s="1"/>
  <c r="G240" i="12"/>
  <c r="I240" i="12"/>
  <c r="K240" i="12"/>
  <c r="M240" i="12"/>
  <c r="O240" i="12"/>
  <c r="Q240" i="12"/>
  <c r="V240" i="12"/>
  <c r="G243" i="12"/>
  <c r="M243" i="12" s="1"/>
  <c r="I243" i="12"/>
  <c r="K243" i="12"/>
  <c r="O243" i="12"/>
  <c r="Q243" i="12"/>
  <c r="Q242" i="12" s="1"/>
  <c r="V243" i="12"/>
  <c r="G248" i="12"/>
  <c r="M248" i="12" s="1"/>
  <c r="I248" i="12"/>
  <c r="K248" i="12"/>
  <c r="K242" i="12" s="1"/>
  <c r="O248" i="12"/>
  <c r="Q248" i="12"/>
  <c r="V248" i="12"/>
  <c r="V242" i="12" s="1"/>
  <c r="G254" i="12"/>
  <c r="M254" i="12" s="1"/>
  <c r="I254" i="12"/>
  <c r="K254" i="12"/>
  <c r="O254" i="12"/>
  <c r="Q254" i="12"/>
  <c r="V254" i="12"/>
  <c r="G259" i="12"/>
  <c r="M259" i="12" s="1"/>
  <c r="I259" i="12"/>
  <c r="K259" i="12"/>
  <c r="O259" i="12"/>
  <c r="Q259" i="12"/>
  <c r="V259" i="12"/>
  <c r="G267" i="12"/>
  <c r="I267" i="12"/>
  <c r="I266" i="12" s="1"/>
  <c r="K267" i="12"/>
  <c r="K266" i="12" s="1"/>
  <c r="O267" i="12"/>
  <c r="O266" i="12" s="1"/>
  <c r="Q267" i="12"/>
  <c r="Q266" i="12" s="1"/>
  <c r="V267" i="12"/>
  <c r="V266" i="12" s="1"/>
  <c r="G269" i="12"/>
  <c r="I269" i="12"/>
  <c r="K269" i="12"/>
  <c r="O269" i="12"/>
  <c r="Q269" i="12"/>
  <c r="V269" i="12"/>
  <c r="G270" i="12"/>
  <c r="M270" i="12" s="1"/>
  <c r="I270" i="12"/>
  <c r="K270" i="12"/>
  <c r="O270" i="12"/>
  <c r="Q270" i="12"/>
  <c r="V270" i="12"/>
  <c r="G271" i="12"/>
  <c r="M271" i="12" s="1"/>
  <c r="I271" i="12"/>
  <c r="K271" i="12"/>
  <c r="O271" i="12"/>
  <c r="Q271" i="12"/>
  <c r="V271" i="12"/>
  <c r="G272" i="12"/>
  <c r="M272" i="12" s="1"/>
  <c r="I272" i="12"/>
  <c r="K272" i="12"/>
  <c r="K268" i="12" s="1"/>
  <c r="O272" i="12"/>
  <c r="Q272" i="12"/>
  <c r="V272" i="12"/>
  <c r="G273" i="12"/>
  <c r="M273" i="12" s="1"/>
  <c r="I273" i="12"/>
  <c r="K273" i="12"/>
  <c r="O273" i="12"/>
  <c r="Q273" i="12"/>
  <c r="V273" i="12"/>
  <c r="G274" i="12"/>
  <c r="M274" i="12" s="1"/>
  <c r="I274" i="12"/>
  <c r="K274" i="12"/>
  <c r="O274" i="12"/>
  <c r="Q274" i="12"/>
  <c r="V274" i="12"/>
  <c r="G277" i="12"/>
  <c r="M277" i="12" s="1"/>
  <c r="I277" i="12"/>
  <c r="K277" i="12"/>
  <c r="O277" i="12"/>
  <c r="Q277" i="12"/>
  <c r="V277" i="12"/>
  <c r="G278" i="12"/>
  <c r="I278" i="12"/>
  <c r="K278" i="12"/>
  <c r="O278" i="12"/>
  <c r="Q278" i="12"/>
  <c r="V278" i="12"/>
  <c r="G280" i="12"/>
  <c r="I280" i="12"/>
  <c r="I279" i="12" s="1"/>
  <c r="K280" i="12"/>
  <c r="O280" i="12"/>
  <c r="O279" i="12" s="1"/>
  <c r="Q280" i="12"/>
  <c r="Q279" i="12" s="1"/>
  <c r="V280" i="12"/>
  <c r="V279" i="12" s="1"/>
  <c r="G281" i="12"/>
  <c r="I281" i="12"/>
  <c r="K281" i="12"/>
  <c r="M281" i="12"/>
  <c r="O281" i="12"/>
  <c r="Q281" i="12"/>
  <c r="V281" i="12"/>
  <c r="AE283" i="12"/>
  <c r="H40" i="1"/>
  <c r="F44" i="1" l="1"/>
  <c r="G156" i="12"/>
  <c r="I72" i="1" s="1"/>
  <c r="G53" i="12"/>
  <c r="I64" i="1" s="1"/>
  <c r="G45" i="12"/>
  <c r="I62" i="1" s="1"/>
  <c r="G142" i="12"/>
  <c r="V235" i="13"/>
  <c r="O190" i="13"/>
  <c r="O214" i="12"/>
  <c r="AF283" i="12"/>
  <c r="K156" i="12"/>
  <c r="G12" i="12"/>
  <c r="I59" i="1" s="1"/>
  <c r="M13" i="12"/>
  <c r="M12" i="12" s="1"/>
  <c r="G55" i="13"/>
  <c r="M169" i="12"/>
  <c r="M168" i="12" s="1"/>
  <c r="G168" i="12"/>
  <c r="I74" i="1" s="1"/>
  <c r="M280" i="12"/>
  <c r="M279" i="12" s="1"/>
  <c r="G279" i="12"/>
  <c r="Q276" i="12"/>
  <c r="M267" i="12"/>
  <c r="M266" i="12" s="1"/>
  <c r="G266" i="12"/>
  <c r="G209" i="12"/>
  <c r="I78" i="1" s="1"/>
  <c r="M210" i="12"/>
  <c r="M209" i="12" s="1"/>
  <c r="O174" i="12"/>
  <c r="G174" i="12"/>
  <c r="K174" i="12"/>
  <c r="Q142" i="12"/>
  <c r="K131" i="12"/>
  <c r="V58" i="12"/>
  <c r="I39" i="12"/>
  <c r="M9" i="12"/>
  <c r="M8" i="12" s="1"/>
  <c r="G8" i="12"/>
  <c r="AF250" i="13"/>
  <c r="O246" i="13"/>
  <c r="Q220" i="13"/>
  <c r="M181" i="13"/>
  <c r="G180" i="13"/>
  <c r="I152" i="13"/>
  <c r="O152" i="13"/>
  <c r="Q141" i="13"/>
  <c r="G19" i="13"/>
  <c r="G214" i="12"/>
  <c r="M223" i="12"/>
  <c r="O235" i="13"/>
  <c r="V268" i="12"/>
  <c r="M242" i="12"/>
  <c r="G200" i="12"/>
  <c r="I108" i="12"/>
  <c r="F41" i="1"/>
  <c r="F39" i="1"/>
  <c r="F45" i="1" s="1"/>
  <c r="G23" i="1" s="1"/>
  <c r="F42" i="1"/>
  <c r="I276" i="12"/>
  <c r="O242" i="12"/>
  <c r="Q108" i="12"/>
  <c r="G108" i="12"/>
  <c r="K39" i="12"/>
  <c r="I15" i="12"/>
  <c r="G246" i="13"/>
  <c r="M248" i="13"/>
  <c r="M246" i="13" s="1"/>
  <c r="G233" i="13"/>
  <c r="M9" i="13"/>
  <c r="M8" i="13" s="1"/>
  <c r="G8" i="13"/>
  <c r="Q199" i="13"/>
  <c r="V180" i="13"/>
  <c r="K152" i="13"/>
  <c r="Q152" i="13"/>
  <c r="Q115" i="13"/>
  <c r="G41" i="13"/>
  <c r="I21" i="13"/>
  <c r="O276" i="12"/>
  <c r="G276" i="12"/>
  <c r="I268" i="12"/>
  <c r="O268" i="12"/>
  <c r="G268" i="12"/>
  <c r="I235" i="12"/>
  <c r="V214" i="12"/>
  <c r="K214" i="12"/>
  <c r="Q209" i="12"/>
  <c r="I200" i="12"/>
  <c r="O200" i="12"/>
  <c r="V200" i="12"/>
  <c r="K200" i="12"/>
  <c r="Q189" i="12"/>
  <c r="K189" i="12"/>
  <c r="K168" i="12"/>
  <c r="O160" i="12"/>
  <c r="K160" i="12"/>
  <c r="K142" i="12"/>
  <c r="V131" i="12"/>
  <c r="I131" i="12"/>
  <c r="O108" i="12"/>
  <c r="I58" i="12"/>
  <c r="O58" i="12"/>
  <c r="K15" i="12"/>
  <c r="Q15" i="12"/>
  <c r="Q243" i="13"/>
  <c r="I235" i="13"/>
  <c r="O199" i="13"/>
  <c r="G199" i="13"/>
  <c r="V190" i="13"/>
  <c r="I190" i="13"/>
  <c r="O180" i="13"/>
  <c r="G174" i="13"/>
  <c r="G141" i="13"/>
  <c r="V141" i="13"/>
  <c r="K115" i="13"/>
  <c r="G106" i="13"/>
  <c r="V106" i="13"/>
  <c r="Q55" i="13"/>
  <c r="O41" i="13"/>
  <c r="K279" i="12"/>
  <c r="M278" i="12"/>
  <c r="M276" i="12" s="1"/>
  <c r="V276" i="12"/>
  <c r="K276" i="12"/>
  <c r="Q268" i="12"/>
  <c r="M269" i="12"/>
  <c r="M268" i="12" s="1"/>
  <c r="I242" i="12"/>
  <c r="K235" i="12"/>
  <c r="Q235" i="12"/>
  <c r="M235" i="12"/>
  <c r="I214" i="12"/>
  <c r="Q200" i="12"/>
  <c r="V168" i="12"/>
  <c r="Q156" i="12"/>
  <c r="M156" i="12"/>
  <c r="V142" i="12"/>
  <c r="I142" i="12"/>
  <c r="Q131" i="12"/>
  <c r="G131" i="12"/>
  <c r="K123" i="12"/>
  <c r="Q123" i="12"/>
  <c r="K58" i="12"/>
  <c r="Q58" i="12"/>
  <c r="O39" i="12"/>
  <c r="V39" i="12"/>
  <c r="G15" i="12"/>
  <c r="V15" i="12"/>
  <c r="K220" i="13"/>
  <c r="M218" i="13"/>
  <c r="G152" i="13"/>
  <c r="I141" i="13"/>
  <c r="O141" i="13"/>
  <c r="G115" i="13"/>
  <c r="V115" i="13"/>
  <c r="O106" i="13"/>
  <c r="K55" i="13"/>
  <c r="G21" i="13"/>
  <c r="V21" i="13"/>
  <c r="G16" i="13"/>
  <c r="I58" i="1" s="1"/>
  <c r="V8" i="13"/>
  <c r="I8" i="13"/>
  <c r="V189" i="12"/>
  <c r="Q174" i="12"/>
  <c r="V160" i="12"/>
  <c r="I160" i="12"/>
  <c r="V156" i="12"/>
  <c r="I156" i="12"/>
  <c r="O142" i="12"/>
  <c r="O131" i="12"/>
  <c r="V123" i="12"/>
  <c r="O123" i="12"/>
  <c r="G123" i="12"/>
  <c r="V108" i="12"/>
  <c r="K108" i="12"/>
  <c r="G99" i="12"/>
  <c r="I67" i="1" s="1"/>
  <c r="G58" i="12"/>
  <c r="G39" i="12"/>
  <c r="O15" i="12"/>
  <c r="O243" i="13"/>
  <c r="G243" i="13"/>
  <c r="K235" i="13"/>
  <c r="Q235" i="13"/>
  <c r="O220" i="13"/>
  <c r="G220" i="13"/>
  <c r="V220" i="13"/>
  <c r="I220" i="13"/>
  <c r="K199" i="13"/>
  <c r="Q190" i="13"/>
  <c r="G190" i="13"/>
  <c r="I180" i="13"/>
  <c r="I174" i="13"/>
  <c r="O174" i="13"/>
  <c r="V152" i="13"/>
  <c r="K141" i="13"/>
  <c r="I115" i="13"/>
  <c r="O115" i="13"/>
  <c r="I106" i="13"/>
  <c r="G96" i="13"/>
  <c r="I66" i="1" s="1"/>
  <c r="I55" i="13"/>
  <c r="O55" i="13"/>
  <c r="G48" i="13"/>
  <c r="I63" i="1" s="1"/>
  <c r="K21" i="13"/>
  <c r="Q21" i="13"/>
  <c r="K8" i="13"/>
  <c r="M235" i="13"/>
  <c r="M217" i="13"/>
  <c r="M199" i="13"/>
  <c r="M243" i="13"/>
  <c r="M220" i="13"/>
  <c r="M180" i="13"/>
  <c r="M191" i="13"/>
  <c r="M190" i="13" s="1"/>
  <c r="M175" i="13"/>
  <c r="M174" i="13" s="1"/>
  <c r="M154" i="13"/>
  <c r="M152" i="13" s="1"/>
  <c r="M144" i="13"/>
  <c r="M141" i="13" s="1"/>
  <c r="M120" i="13"/>
  <c r="M115" i="13" s="1"/>
  <c r="M113" i="13"/>
  <c r="M106" i="13" s="1"/>
  <c r="M60" i="13"/>
  <c r="M55" i="13" s="1"/>
  <c r="M52" i="13"/>
  <c r="M51" i="13" s="1"/>
  <c r="M45" i="13"/>
  <c r="M41" i="13" s="1"/>
  <c r="M32" i="13"/>
  <c r="M21" i="13" s="1"/>
  <c r="G235" i="13"/>
  <c r="M174" i="12"/>
  <c r="M142" i="12"/>
  <c r="M214" i="12"/>
  <c r="M123" i="12"/>
  <c r="M203" i="12"/>
  <c r="M200" i="12" s="1"/>
  <c r="M196" i="12"/>
  <c r="M189" i="12" s="1"/>
  <c r="M167" i="12"/>
  <c r="M160" i="12" s="1"/>
  <c r="M147" i="12"/>
  <c r="M132" i="12"/>
  <c r="M131" i="12" s="1"/>
  <c r="M109" i="12"/>
  <c r="M108" i="12" s="1"/>
  <c r="M97" i="12"/>
  <c r="M96" i="12" s="1"/>
  <c r="M59" i="12"/>
  <c r="M58" i="12" s="1"/>
  <c r="M50" i="12"/>
  <c r="M49" i="12" s="1"/>
  <c r="M43" i="12"/>
  <c r="M39" i="12" s="1"/>
  <c r="M30" i="12"/>
  <c r="M15" i="12" s="1"/>
  <c r="G160" i="12"/>
  <c r="G235" i="12"/>
  <c r="I80" i="1" s="1"/>
  <c r="G242" i="12"/>
  <c r="J28" i="1"/>
  <c r="J26" i="1"/>
  <c r="G38" i="1"/>
  <c r="F38" i="1"/>
  <c r="J23" i="1"/>
  <c r="J24" i="1"/>
  <c r="J25" i="1"/>
  <c r="J27" i="1"/>
  <c r="E24" i="1"/>
  <c r="E26" i="1"/>
  <c r="I84" i="1" l="1"/>
  <c r="I19" i="1" s="1"/>
  <c r="I81" i="1"/>
  <c r="I79" i="1"/>
  <c r="I70" i="1"/>
  <c r="I65" i="1"/>
  <c r="I61" i="1"/>
  <c r="I60" i="1"/>
  <c r="G44" i="1"/>
  <c r="G43" i="1"/>
  <c r="H43" i="1" s="1"/>
  <c r="I43" i="1" s="1"/>
  <c r="I75" i="1"/>
  <c r="I82" i="1"/>
  <c r="I18" i="1" s="1"/>
  <c r="I85" i="1"/>
  <c r="I20" i="1" s="1"/>
  <c r="G42" i="1"/>
  <c r="H42" i="1" s="1"/>
  <c r="I42" i="1" s="1"/>
  <c r="G41" i="1"/>
  <c r="H41" i="1" s="1"/>
  <c r="I41" i="1" s="1"/>
  <c r="G39" i="1"/>
  <c r="G45" i="1" s="1"/>
  <c r="G25" i="1" s="1"/>
  <c r="A25" i="1" s="1"/>
  <c r="I71" i="1"/>
  <c r="G250" i="13"/>
  <c r="I73" i="1"/>
  <c r="I69" i="1"/>
  <c r="I83" i="1"/>
  <c r="I68" i="1"/>
  <c r="I77" i="1"/>
  <c r="I57" i="1"/>
  <c r="G283" i="12"/>
  <c r="A23" i="1"/>
  <c r="I17" i="1" l="1"/>
  <c r="I16" i="1"/>
  <c r="I86" i="1"/>
  <c r="G26" i="1"/>
  <c r="A26" i="1"/>
  <c r="H44" i="1"/>
  <c r="I44" i="1" s="1"/>
  <c r="H39" i="1"/>
  <c r="G28" i="1"/>
  <c r="A24" i="1"/>
  <c r="G24" i="1"/>
  <c r="I21" i="1" l="1"/>
  <c r="A27" i="1"/>
  <c r="A29" i="1" s="1"/>
  <c r="I39" i="1"/>
  <c r="I45" i="1" s="1"/>
  <c r="H45" i="1"/>
  <c r="J84" i="1"/>
  <c r="J74" i="1"/>
  <c r="J69" i="1"/>
  <c r="J60" i="1"/>
  <c r="J71" i="1"/>
  <c r="J68" i="1"/>
  <c r="J57" i="1"/>
  <c r="J82" i="1"/>
  <c r="J79" i="1"/>
  <c r="J70" i="1"/>
  <c r="J67" i="1"/>
  <c r="J85" i="1"/>
  <c r="J80" i="1"/>
  <c r="J62" i="1"/>
  <c r="J59" i="1"/>
  <c r="J77" i="1"/>
  <c r="J76" i="1"/>
  <c r="J65" i="1"/>
  <c r="J73" i="1"/>
  <c r="J72" i="1"/>
  <c r="J61" i="1"/>
  <c r="J83" i="1"/>
  <c r="J64" i="1"/>
  <c r="J58" i="1"/>
  <c r="J78" i="1"/>
  <c r="J75" i="1"/>
  <c r="J66" i="1"/>
  <c r="J63" i="1"/>
  <c r="J81" i="1"/>
  <c r="G29" i="1"/>
  <c r="G27" i="1" s="1"/>
  <c r="J86" i="1" l="1"/>
  <c r="J39" i="1"/>
  <c r="J45" i="1" s="1"/>
  <c r="J42" i="1"/>
  <c r="J41" i="1"/>
  <c r="J43" i="1"/>
  <c r="J44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<sst xmlns="http://schemas.openxmlformats.org/spreadsheetml/2006/main" count="2865" uniqueCount="581">
  <si>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</si>
  <si>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</si>
  <si>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</si>
  <si>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</si>
  <si>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</si>
  <si>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</si>
  <si>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</si>
  <si>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</si>
  <si>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</si>
  <si>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</si>
  <si>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</si>
  <si>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</si>
  <si>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</si>
  <si>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</si>
  <si>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</si>
  <si>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</si>
  <si>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</si>
  <si>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</si>
  <si>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</si>
  <si>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</si>
  <si>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</si>
  <si>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</si>
  <si>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</si>
  <si>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</si>
  <si>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</si>
  <si>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</si>
  <si>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</si>
  <si>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</si>
  <si>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</si>
  <si>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</si>
  <si>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</si>
  <si>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</si>
  <si>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</si>
  <si>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</si>
  <si>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</si>
  <si>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</si>
  <si>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</si>
  <si>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</si>
  <si>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</si>
  <si>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</si>
  <si>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</si>
  <si>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</si>
  <si>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</si>
  <si>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S285</t>
  </si>
  <si>
    <t>Mateřská škola Dřevnovice</t>
  </si>
  <si>
    <t>Stavba</t>
  </si>
  <si>
    <t>Stavební objekt</t>
  </si>
  <si>
    <t>1</t>
  </si>
  <si>
    <t>Kuchyňka s jídelnou</t>
  </si>
  <si>
    <t>01</t>
  </si>
  <si>
    <t>2</t>
  </si>
  <si>
    <t>Sociální zařízení</t>
  </si>
  <si>
    <t>Celkem za stavbu</t>
  </si>
  <si>
    <t>CZK</t>
  </si>
  <si>
    <t>#POPS</t>
  </si>
  <si>
    <t>Popis stavby: S285 - Mateřská škola Dřevnovice</t>
  </si>
  <si>
    <t>#POPO</t>
  </si>
  <si>
    <t>Popis objektu: 1 - Kuchyňka s jídelnou</t>
  </si>
  <si>
    <t>#POPR</t>
  </si>
  <si>
    <t>Popis rozpočtu: 1 - 01</t>
  </si>
  <si>
    <t>Popis objektu: 2 - Sociální zařízení</t>
  </si>
  <si>
    <t>Rekapitulace dílů</t>
  </si>
  <si>
    <t>Typ dílu</t>
  </si>
  <si>
    <t>3</t>
  </si>
  <si>
    <t>Svislé a kompletní konstrukce</t>
  </si>
  <si>
    <t>4</t>
  </si>
  <si>
    <t>Vodorovné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</si>
  <si>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</si>
  <si>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</si>
  <si>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</si>
  <si>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</si>
  <si>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</si>
  <si>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</si>
  <si>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</si>
  <si>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</si>
  <si>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</si>
  <si>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</si>
  <si>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</si>
  <si>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</si>
  <si>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</si>
  <si>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</si>
  <si>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</si>
  <si>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</si>
  <si>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</si>
  <si>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</si>
  <si>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</si>
  <si>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</si>
  <si>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</si>
  <si>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</si>
  <si>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</si>
  <si>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</si>
  <si>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</si>
  <si>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</si>
  <si>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</si>
  <si>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</si>
  <si>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735</t>
  </si>
  <si>
    <t>Otopná tělesa</t>
  </si>
  <si>
    <t>762</t>
  </si>
  <si>
    <t>Konstrukce tesařské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</si>
  <si>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</si>
  <si>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</si>
  <si>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</si>
  <si>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</si>
  <si>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</si>
  <si>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</si>
  <si>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</si>
  <si>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</si>
  <si>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</si>
  <si>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</si>
  <si>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</si>
  <si>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</si>
  <si>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</si>
  <si>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</si>
  <si>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</si>
  <si>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</si>
  <si>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</si>
  <si>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</si>
  <si>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</si>
  <si>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</si>
  <si>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</si>
  <si>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</si>
  <si>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</si>
  <si>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</si>
  <si>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</si>
  <si>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</si>
  <si>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</si>
  <si>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</si>
  <si>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</si>
  <si>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</si>
  <si>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</si>
  <si>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</si>
  <si>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</si>
  <si>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</si>
  <si>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</si>
  <si>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</si>
  <si>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</si>
  <si>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</si>
  <si>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</si>
  <si>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</si>
  <si>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</si>
  <si>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</si>
  <si>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</si>
  <si>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</si>
  <si>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</si>
  <si>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</si>
  <si>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</si>
  <si>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</si>
  <si>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</si>
  <si>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</si>
  <si>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346244361R00</t>
  </si>
  <si>
    <t>Zazdívka rýh, potrubí, nik (výklenků) nebo kapes tloušťka 65 mm</t>
  </si>
  <si>
    <t>m2</t>
  </si>
  <si>
    <t>801-1</t>
  </si>
  <si>
    <t>RTS 25/ I</t>
  </si>
  <si>
    <t>Práce</t>
  </si>
  <si>
    <t>Běžná</t>
  </si>
  <si>
    <t>POL1_</t>
  </si>
  <si>
    <t>z jakéhokoliv druhu pálených cihel, s pomocným lešením výšky do 1,9 m a pro zatížení do 1,5 kPa.</t>
  </si>
  <si>
    <t>SPI</t>
  </si>
  <si>
    <t>20*0,1</t>
  </si>
  <si>
    <t>VV</t>
  </si>
  <si>
    <t>416021121R00</t>
  </si>
  <si>
    <t>Podhledy na kovové konstrukci opláštěné deskami sádrokartonovými nosná konstrukce z profilů CD s přímým uchycením 1x deska, tloušťky 12,5 mm, standard, bez izolace</t>
  </si>
  <si>
    <t>4,8*1,3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</si>
  <si>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</si>
  <si>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</si>
  <si>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</si>
  <si>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2,1*1,5*3</t>
  </si>
  <si>
    <t>0,9*2</t>
  </si>
  <si>
    <t>2,7*1</t>
  </si>
  <si>
    <t>612409991RT2</t>
  </si>
  <si>
    <t>Začištění omítek kolem oken, dveří a obkladů apod. s použitím suché maltové směsi</t>
  </si>
  <si>
    <t>m</t>
  </si>
  <si>
    <t>801-4</t>
  </si>
  <si>
    <t>3,8+1+2,7+4+2+2,1</t>
  </si>
  <si>
    <t>612421626R00</t>
  </si>
  <si>
    <t>Omítky vnitřní stěn vápenné nebo vápenocementové v podlaží i ve schodišti hladké</t>
  </si>
  <si>
    <t>3,8*1,6</t>
  </si>
  <si>
    <t>1*2</t>
  </si>
  <si>
    <t>2,7*1,6</t>
  </si>
  <si>
    <t>4*1,6</t>
  </si>
  <si>
    <t>2*1,6</t>
  </si>
  <si>
    <t>2,1*1,6</t>
  </si>
  <si>
    <t>612423531R00</t>
  </si>
  <si>
    <t xml:space="preserve">Omítka rýh ve stěnách maltou vápennou štuková, o šířce rýhy do 150 mm,  </t>
  </si>
  <si>
    <t>z pomocného pracovního lešení o výšce podlahy do 1900 mm a pro zatížení do 1,5 kPa,</t>
  </si>
  <si>
    <t>612425931RT2</t>
  </si>
  <si>
    <t>Omítka vápenná vnitřního ostění omítkou štukovou</t>
  </si>
  <si>
    <t>okenního nebo dveřního, z pomocného pracovního lešení o výšce podlahy do 1900 mm a pro zatížení do 1,5 kPa,</t>
  </si>
  <si>
    <t>2*0,5*6</t>
  </si>
  <si>
    <t>(0,9+1,2+1,2)*0,5</t>
  </si>
  <si>
    <t>2,1*0,3*3</t>
  </si>
  <si>
    <t>(4,15+1)*0,3*2</t>
  </si>
  <si>
    <t>632411150RU1</t>
  </si>
  <si>
    <t>Potěr ze suchých směsí samonivelační anhydritový, tloušťky 50 mm, bez penetrace</t>
  </si>
  <si>
    <t>s rozprostřením a uhlazením</t>
  </si>
  <si>
    <t>2,7*4,8</t>
  </si>
  <si>
    <t>632451013R00</t>
  </si>
  <si>
    <t>Vyrovnávací potěr ze suché směsi v pásu tloušťky 40 mm</t>
  </si>
  <si>
    <t>648991113RT3</t>
  </si>
  <si>
    <t>Osazení parapetních desek z plastických hmot Dodávka a osazení parapetních desek z plastických hmot šířky 300 mm</t>
  </si>
  <si>
    <t>a poloplastických hmot na montážní pěnu, zapravení omítky pod parapetem, těsnění spáry mezi parapetem a rámem okna, dodávka silikonu.</t>
  </si>
  <si>
    <t>2,1*3</t>
  </si>
  <si>
    <t>941955002R00</t>
  </si>
  <si>
    <t>Lešení lehké pracovní pomocné pomocné, o výšce lešeňové podlahy přes 1,2 do 1,9 m</t>
  </si>
  <si>
    <t>800-3</t>
  </si>
  <si>
    <t>7,4*4,15</t>
  </si>
  <si>
    <t>95290111RR</t>
  </si>
  <si>
    <t>Vyčištění budov o výšce podlaží do 4 m</t>
  </si>
  <si>
    <t>Vlastní</t>
  </si>
  <si>
    <t>Indiv</t>
  </si>
  <si>
    <t>4,8*4,15</t>
  </si>
  <si>
    <t>20</t>
  </si>
  <si>
    <t>964011221R00</t>
  </si>
  <si>
    <t>Vybourání železobetonových prefabrikovaných překladů délky do 3 mm, hmotnosti do 75 kg/m</t>
  </si>
  <si>
    <t>m3</t>
  </si>
  <si>
    <t>801-3</t>
  </si>
  <si>
    <t>uložených ve zdivu, včetně pomocného lešení o výšce podlahy do 1900 mm a pro zatížení do 1,5 kPa  (150 kg/m2),</t>
  </si>
  <si>
    <t>1,5*0,4*0,25</t>
  </si>
  <si>
    <t>965042141R00</t>
  </si>
  <si>
    <t>Bourání podkladů pod dlažby nebo litých celistvých dlažeb a mazanin  betonových nebo z litého asfaltu, tloušťky do 100 mm, plochy přes 4 m2</t>
  </si>
  <si>
    <t>4,8*2,7*0,11</t>
  </si>
  <si>
    <t>965048515R00</t>
  </si>
  <si>
    <t>Bourání podkladů pod dlažby nebo litých celistvých dlažeb a mazanin  Broušení betonového povrchu do tloušťky 5 mm</t>
  </si>
  <si>
    <t>4,8*2,7</t>
  </si>
  <si>
    <t>967031132R00</t>
  </si>
  <si>
    <t>Přisekání rovných ostění ve zdivu cihelném na jakoukoliv maltu vápennou nebo vépenocementovou</t>
  </si>
  <si>
    <t>bez odstupu, po hrubém vybourání otvorů v jakémkoliv zdivu cihelném, včetně pomocného lešení o výšce podlahy do 1900 mm a pro zatížení do 1,5 kPa  (150 kg/m2),</t>
  </si>
  <si>
    <t>2*0,2*6</t>
  </si>
  <si>
    <t>968072246R00</t>
  </si>
  <si>
    <t>Vybourání a vyjmutí kovových rámů a rolet rámů, včetně pomocného lešení o výšce podlahy do 1900 mm a pro zatížení do 1,5 kPa  (150 kg/m2) okenních jednoduchých, plochy do 4 m2</t>
  </si>
  <si>
    <t>4,15*1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</si>
  <si>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</si>
  <si>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</si>
  <si>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1,2*2*2</t>
  </si>
  <si>
    <t>968091001R00</t>
  </si>
  <si>
    <t>Vybourání vnitřních parapetů teracových, šířky do 30 cm, tloušťky 3 cm</t>
  </si>
  <si>
    <t>974031144R00</t>
  </si>
  <si>
    <t>Vysekání rýh v jakémkoliv zdivu cihelném v ploše  do hloubky 70 mm, šířky do 150 mm</t>
  </si>
  <si>
    <t>978013191R00</t>
  </si>
  <si>
    <t>Otlučení omítek vápenných nebo vápenocementových vnitřních s vyškrabáním spár, s očištěním zdiva stěn, v rozsahu do 100 %</t>
  </si>
  <si>
    <t>978023411R00</t>
  </si>
  <si>
    <t>Vysekání, vyškrábání a vyčištění spár zdiva cihelného  mimo komínového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</si>
  <si>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</si>
  <si>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</si>
  <si>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</si>
  <si>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999281148R00</t>
  </si>
  <si>
    <t>Přesun hmot pro opravy a údržbu objektů pro opravy a údržbu dosavadních objektů včetně vnějších plášťů  výšky do 12 m, nošením</t>
  </si>
  <si>
    <t>t</t>
  </si>
  <si>
    <t>Přesun hmot</t>
  </si>
  <si>
    <t>POL7_</t>
  </si>
  <si>
    <t>oborů 801, 803, 811 a 812</t>
  </si>
  <si>
    <t>711210020RA0</t>
  </si>
  <si>
    <t>Izolace stěrkové hydroizolační těsnicí hmotou , dvousložkovou pružnou izolací, proti vlhkosti, včetně těsnicího pásu do spoje podlaha-stěna</t>
  </si>
  <si>
    <t>AP-PSV</t>
  </si>
  <si>
    <t>Agregovaná položka</t>
  </si>
  <si>
    <t>POL2_</t>
  </si>
  <si>
    <t>713111121RU2</t>
  </si>
  <si>
    <t>Montáž tepelné izolace stropů tepelná izolace stropů rovných, spodem, přichycená drátem, dvouvrstvá, z minerálnách vláken, tloušťky 120 + 60 mm</t>
  </si>
  <si>
    <t>800-713</t>
  </si>
  <si>
    <t>4,15*7,4</t>
  </si>
  <si>
    <t>713111221RK4</t>
  </si>
  <si>
    <t>Montáž tepelné izolace stropů parotěsná zábrana zavěšených podhledů s přelepením spojů, včetně dodávky fólie</t>
  </si>
  <si>
    <t>713121111RT1</t>
  </si>
  <si>
    <t>Montáž tepelné izolace podlah  jednovrstvá, bez dodávky materiálu</t>
  </si>
  <si>
    <t>713191100RT9</t>
  </si>
  <si>
    <t>Izolace tepelné běžných konstrukcí - doplňky položení separační fólie, včetně dodávky PE fólie</t>
  </si>
  <si>
    <t>283763204R</t>
  </si>
  <si>
    <t>Výrobek izolační pro budovy z extrudovaného polystyrenu (XPS) tvar: deska; tl = 60 mm; OH = 33 kg/m3; lambda = 0,033 W/(m.K); pevnost v tlaku = 300 kPa</t>
  </si>
  <si>
    <t>SPCM</t>
  </si>
  <si>
    <t>Specifikace</t>
  </si>
  <si>
    <t>POL3_</t>
  </si>
  <si>
    <t>4,8*2,7*1,05</t>
  </si>
  <si>
    <t>998713202R00</t>
  </si>
  <si>
    <t>Přesun hmot pro izolace tepelné v objektech výšky do 12 m</t>
  </si>
  <si>
    <t>50 m vodorovně</t>
  </si>
  <si>
    <t>721170905R00</t>
  </si>
  <si>
    <t>Opravy odpadního potrubí novodurového vsazení odbočky, D 50 mm</t>
  </si>
  <si>
    <t>kus</t>
  </si>
  <si>
    <t>800-721</t>
  </si>
  <si>
    <t>721176103R00</t>
  </si>
  <si>
    <t>Potrubí HT připojovací vnější průměr D 50 mm, tloušťka stěny 1,8 mm, DN 50</t>
  </si>
  <si>
    <t>včetně tvarovek, objímek. Bez zednických výpomocí.</t>
  </si>
  <si>
    <t>721194105R00</t>
  </si>
  <si>
    <t>Zřízení přípojek na potrubí D 50 mm</t>
  </si>
  <si>
    <t>vyvedení a upevnění odpadních výpustek,</t>
  </si>
  <si>
    <t>998721202R00</t>
  </si>
  <si>
    <t>Přesun hmot pro vnitřní kanalizaci v objektech výšky do 12 m</t>
  </si>
  <si>
    <t>50 m vodorovně, měřeno od těžiště půdorysné plochy skládky do těžiště půdorysné plochy objektu</t>
  </si>
  <si>
    <t>722130801R00</t>
  </si>
  <si>
    <t>Demontáž potrubí z ocelových trubek závitových do DN 25</t>
  </si>
  <si>
    <t>722131912R00</t>
  </si>
  <si>
    <t>Opravy vodovodního potrubí závitového vsazení odbočky do potrubí, DN 20</t>
  </si>
  <si>
    <t>soubor</t>
  </si>
  <si>
    <t>722179191R00</t>
  </si>
  <si>
    <t>Příplatky za malý rozsah za práce malého rozsahu na zakázce do 20 m rozvodu</t>
  </si>
  <si>
    <t>722190402R00</t>
  </si>
  <si>
    <t>Vyvedení a upevnění výpustek DN 20</t>
  </si>
  <si>
    <t>722290226R00</t>
  </si>
  <si>
    <t>Dílčí tlaková zkouška vodovodního potrubí závitového, do DN 50</t>
  </si>
  <si>
    <t>POL1_7</t>
  </si>
  <si>
    <t>722290234R00</t>
  </si>
  <si>
    <t>Proplach a dezinfekce vodovodního potrubí do DN 80</t>
  </si>
  <si>
    <t>722200003RA0</t>
  </si>
  <si>
    <t>Vodovod z trub polyetylénových DN 20/2, ochrana potrubí plstí</t>
  </si>
  <si>
    <t>podíl nákladů na armatury, tlaková zkouška, proplach a dezinfekce.</t>
  </si>
  <si>
    <t>998722202R00</t>
  </si>
  <si>
    <t>Přesun hmot pro vnitřní vodovod v objektech výšky do 12 m</t>
  </si>
  <si>
    <t>vodorovně do 50 m</t>
  </si>
  <si>
    <t>725210821R00</t>
  </si>
  <si>
    <t>Demontáž umyvadel umyvadel bez výtokových armatur</t>
  </si>
  <si>
    <t>725320821R00</t>
  </si>
  <si>
    <t>Demontáž dřezů dvojitých na konzolách</t>
  </si>
  <si>
    <t>bez výtokových armatur,</t>
  </si>
  <si>
    <t>725814125R00</t>
  </si>
  <si>
    <t>Ventil  pračkový, mosazný, s prodloužením, DN 20, včetně dodávky materiálu</t>
  </si>
  <si>
    <t>725825114RT1</t>
  </si>
  <si>
    <t>Baterie umyvadlové a dřezové dřezová, nástěnná, ruční ovládání, standardní, včetně dodávky materiálu</t>
  </si>
  <si>
    <t>725820801R00</t>
  </si>
  <si>
    <t>Demontáž baterií nástěnných do G 3/4"</t>
  </si>
  <si>
    <t>725820802R00</t>
  </si>
  <si>
    <t>Demontáž baterií stojánkových do 1otvoru</t>
  </si>
  <si>
    <t>725860180R00</t>
  </si>
  <si>
    <t>Zápachová uzávěrka (sifon) pro zařizovací předměty D 40/50 mm; podomítková, pro pračky/myčky; PE; příslušenství přip. koleno, krycí deska nerez, montážní kryt, včetně dodávky materiálu</t>
  </si>
  <si>
    <t>725860202R00</t>
  </si>
  <si>
    <t>Zápachová uzávěrka (sifon) pro zařizovací předměty D 40, 50 mm x 6/4"; pro dřezy; PP; příslušenství stavitelný kulový kloub, včetně dodávky materiálu</t>
  </si>
  <si>
    <t>72553081RR</t>
  </si>
  <si>
    <t>Demontáž odsávače spar</t>
  </si>
  <si>
    <t>72561081RR</t>
  </si>
  <si>
    <t>Demontáž sporáku</t>
  </si>
  <si>
    <t>998725202R00</t>
  </si>
  <si>
    <t>Přesun hmot pro zařizovací předměty v objektech výšky do 12 m</t>
  </si>
  <si>
    <t>733120815R00</t>
  </si>
  <si>
    <t>Demontáž potrubí z ocelových trubek hladkých do D 38</t>
  </si>
  <si>
    <t>800-731</t>
  </si>
  <si>
    <t>733191914R00</t>
  </si>
  <si>
    <t>Opravy rozvodu potrubí z ocelových trubek závitových normálních i zesílených  zaslepení zkováním a zavařením, DN 20</t>
  </si>
  <si>
    <t>998733203R00</t>
  </si>
  <si>
    <t>Přesun hmot pro rozvody potrubí v objektech výšky do 24 m</t>
  </si>
  <si>
    <t>735117110R00</t>
  </si>
  <si>
    <t>Otopná tělesa litinová článková doplňkové práce odpojení a připojení těles po nátěru</t>
  </si>
  <si>
    <t>0,3*21*3</t>
  </si>
  <si>
    <t>735118110R00</t>
  </si>
  <si>
    <t>Otopná tělesa litinová článková doplňkové práce tlaková zkouška - vodou</t>
  </si>
  <si>
    <t>735111810R00</t>
  </si>
  <si>
    <t>Demontáž radiátorů litinových článkových</t>
  </si>
  <si>
    <t>0,3*10</t>
  </si>
  <si>
    <t>998735202R00</t>
  </si>
  <si>
    <t>Přesun hmot pro otopná tělesa v objektech výšky do 12 m</t>
  </si>
  <si>
    <t>762841811R00</t>
  </si>
  <si>
    <t>Demontáž podbití stropů a střech do 60° z prken tl. do 35 mm bez omítky</t>
  </si>
  <si>
    <t>800-762</t>
  </si>
  <si>
    <t>998762203R00</t>
  </si>
  <si>
    <t>Přesun hmot pro konstrukce tesařské v objektech výšky do 24 m</t>
  </si>
  <si>
    <t>766414121R00</t>
  </si>
  <si>
    <t>Montáž obložení stěn, sloupů a pilířů o ploše do 5 m2, panely obkladovými, modřínovými, velikosti do 0,6 m2</t>
  </si>
  <si>
    <t>800-766</t>
  </si>
  <si>
    <t>2,10*0,85*3</t>
  </si>
  <si>
    <t>766711001R00</t>
  </si>
  <si>
    <t xml:space="preserve">Montáž otvorových prvků plastových oken a balkonových dveří,  </t>
  </si>
  <si>
    <t>(2,7+1)*2</t>
  </si>
  <si>
    <t>766812840R00</t>
  </si>
  <si>
    <t>Demontáž kuchyňských linek délky přes 1800 do 2100 mnm</t>
  </si>
  <si>
    <t>76641182RR</t>
  </si>
  <si>
    <t>Demontáž obložení krytu radiátoru</t>
  </si>
  <si>
    <t>76681211RR</t>
  </si>
  <si>
    <t>Zpětná montáž kuchyňských linek dřevěných linek š.do 2,1m</t>
  </si>
  <si>
    <t>6072154RR</t>
  </si>
  <si>
    <t>Deska DTD laminovaná včetně řezání a zapravení hran</t>
  </si>
  <si>
    <t>6114396RR</t>
  </si>
  <si>
    <t>Okno plastové pevné</t>
  </si>
  <si>
    <t>998766202R00</t>
  </si>
  <si>
    <t>Přesun hmot pro konstrukce truhlářské v objektech výšky do 12 m</t>
  </si>
  <si>
    <t>767581803R00</t>
  </si>
  <si>
    <t>Demontáž podhledů tvarovaných plechů</t>
  </si>
  <si>
    <t>800-767</t>
  </si>
  <si>
    <t>767582800R00</t>
  </si>
  <si>
    <t>Demontáž podhledů roštů</t>
  </si>
  <si>
    <t>76713006RR</t>
  </si>
  <si>
    <t>Podhled Armstrong, desky</t>
  </si>
  <si>
    <t>998767202R00</t>
  </si>
  <si>
    <t>Přesun hmot pro kovové stavební doplňk. konstrukce v objektech výšky do 12 m</t>
  </si>
  <si>
    <t>771101210RT1</t>
  </si>
  <si>
    <t>Příprava podkladu pod dlažby penetrace podkladu pod dlažby</t>
  </si>
  <si>
    <t>800-771</t>
  </si>
  <si>
    <t>771575109RU1</t>
  </si>
  <si>
    <t>Montáž podlah z dlaždic keramických 300 x 300 mm, režných nebo glazovaných, hladkých, kladených do flexibilního tmele</t>
  </si>
  <si>
    <t>59762314RR</t>
  </si>
  <si>
    <t>Dlaždice keramická</t>
  </si>
  <si>
    <t>12,96*1,05</t>
  </si>
  <si>
    <t>998771202R00</t>
  </si>
  <si>
    <t>Přesun hmot pro podlahy z dlaždic v objektech výšky do 12 m</t>
  </si>
  <si>
    <t>776511820R00</t>
  </si>
  <si>
    <t>Odstranění povlakových podlah z nášlapné plochy lepených, s podložkou, z ploch přes 20 m2</t>
  </si>
  <si>
    <t>800-775</t>
  </si>
  <si>
    <t>998776202R00</t>
  </si>
  <si>
    <t>Přesun hmot pro podlahy povlakové v objektech výšky do 12 m</t>
  </si>
  <si>
    <t>781210121R00</t>
  </si>
  <si>
    <t>Obkládání stěn z obkladaček pórovinových do tmele velikosti do 150 x 150 mm</t>
  </si>
  <si>
    <t>do tmele, kladených rovnoběžně s podlahou,</t>
  </si>
  <si>
    <t>781497111R00</t>
  </si>
  <si>
    <t xml:space="preserve">Lišty k obkladům profil ukončovací leštěný hliník, uložení do tmele, výška profilu 6 mm,  </t>
  </si>
  <si>
    <t>78110112RR</t>
  </si>
  <si>
    <t>Provedení penetrace podkladu, včetně materiálu</t>
  </si>
  <si>
    <t>597813700R</t>
  </si>
  <si>
    <t>Obklad keramický s glazurou (GL); dl = 330 mm; š = 250 mm; tl = 7,0 mm; barva: bílá</t>
  </si>
  <si>
    <t>25,36*1,05</t>
  </si>
  <si>
    <t>998781202R00</t>
  </si>
  <si>
    <t>Přesun hmot pro obklady keramické v objektech výšky do 12 m</t>
  </si>
  <si>
    <t>783324140R00</t>
  </si>
  <si>
    <t>Nátěry otopných těles syntetické litinových radiátorů, základní + jednonásobné s 1x emailováním</t>
  </si>
  <si>
    <t>800-783</t>
  </si>
  <si>
    <t>783822930R00</t>
  </si>
  <si>
    <t>Údržba nátěrů omítek, syntetické na vzduchu schnoucí stěn, dvojnásobné s 1x emailováním a 1x tmelením</t>
  </si>
  <si>
    <t>4,8*1,3*2</t>
  </si>
  <si>
    <t>78320181RR</t>
  </si>
  <si>
    <t>Očištění radiátorů</t>
  </si>
  <si>
    <t>784402801R00</t>
  </si>
  <si>
    <t>Odstranění maleb oškrabáním, v místnostech do 3,8 m</t>
  </si>
  <si>
    <t>800-784</t>
  </si>
  <si>
    <t>(4,8+2,7)*1,4*2</t>
  </si>
  <si>
    <t>(7,4+4,15)*3*2</t>
  </si>
  <si>
    <t>(4,8+1,3)*3*2</t>
  </si>
  <si>
    <t>784191101R00</t>
  </si>
  <si>
    <t>Příprava povrchu Penetrace (napouštění) podkladu disperzní, jednonásobná</t>
  </si>
  <si>
    <t>784127102R00</t>
  </si>
  <si>
    <t>Příprava povrchu Vyhlazení povrchu stěrkou nebo tmelem  , disperzní, dvojnásobné</t>
  </si>
  <si>
    <t>784195412R00</t>
  </si>
  <si>
    <t>Malby z malířských směsí otěruvzdorných,  , bělost 92 %, dvojnásobné</t>
  </si>
  <si>
    <t>-12,48</t>
  </si>
  <si>
    <t>M211111RR</t>
  </si>
  <si>
    <t>Elektroinstalace - nové rozvody, vypínač, zásuvky, světla, revize</t>
  </si>
  <si>
    <t>979081111R00</t>
  </si>
  <si>
    <t>Odvoz suti a vybouraných hmot na skládku do 1 km</t>
  </si>
  <si>
    <t>Přesun suti</t>
  </si>
  <si>
    <t>POL8_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</si>
  <si>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</si>
  <si>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</si>
  <si>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</si>
  <si>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</si>
  <si>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</si>
  <si>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</si>
  <si>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</si>
  <si>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</si>
  <si>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979088212R00</t>
  </si>
  <si>
    <t>Nakládání suti a vybouraných hmot nakládání suti a vybouraných hmot na dopravní prostředky pro vodorovné přemístění</t>
  </si>
  <si>
    <t>800-2</t>
  </si>
  <si>
    <t>na dopravní prostředky pro vodorovné přemístění,</t>
  </si>
  <si>
    <t>005121 R</t>
  </si>
  <si>
    <t>Zařízení staveniště</t>
  </si>
  <si>
    <t>Soubor</t>
  </si>
  <si>
    <t>VRN</t>
  </si>
  <si>
    <t>POL99_2</t>
  </si>
  <si>
    <t>005124010R</t>
  </si>
  <si>
    <t>Koordinační činnost</t>
  </si>
  <si>
    <t>005211010R</t>
  </si>
  <si>
    <t>Předání a převzetí staveniště</t>
  </si>
  <si>
    <t>POL99_8</t>
  </si>
  <si>
    <t>00524 R</t>
  </si>
  <si>
    <t>Předání a převzetí díla</t>
  </si>
  <si>
    <t>SUM</t>
  </si>
  <si>
    <t>END</t>
  </si>
  <si>
    <t>310238211R00</t>
  </si>
  <si>
    <t>Zazdívka otvorů o ploše přes 0,25 m2 do 1 m2 ve zdivu nadzákladovém cihlami pálenými pro jakoukoliv maltu vápenocementovou</t>
  </si>
  <si>
    <t>včetně pomocného pracovního lešení</t>
  </si>
  <si>
    <t>0,9*0,6*0,3*2</t>
  </si>
  <si>
    <t>6*0,2</t>
  </si>
  <si>
    <t>64*0,1</t>
  </si>
  <si>
    <t>411387531R00</t>
  </si>
  <si>
    <t xml:space="preserve">Zabetonování otvorů do 0,25 m2 ve stropech železobetonových a tvárnicových a v klenbách cihelných nebo betonových </t>
  </si>
  <si>
    <t>včetně bednění, odbednění a výztuže (s dodáním hmot),</t>
  </si>
  <si>
    <t>416093122R00</t>
  </si>
  <si>
    <t>Doplňkové práce čelo podhledu SDK výšky od 200 do 500 mm, z protipožárních desek, tloušťky 12,5 mm</t>
  </si>
  <si>
    <t>(3,8+3,8+0,4)*2</t>
  </si>
  <si>
    <t>1*1,6*4</t>
  </si>
  <si>
    <t>(3,8+3,8+0,4)*1,6*2</t>
  </si>
  <si>
    <t>1,8*0,6</t>
  </si>
  <si>
    <t>-0,7*1,6*3</t>
  </si>
  <si>
    <t>0,3*1*4*2</t>
  </si>
  <si>
    <t>0,4*5</t>
  </si>
  <si>
    <t>631312141R00</t>
  </si>
  <si>
    <t>Doplnění mazanin betonem prostým rýh v dosavadních mazaninách</t>
  </si>
  <si>
    <t>prostým betonem (s dodáním hmot) bez potěru,</t>
  </si>
  <si>
    <t>0,2*0,3*8</t>
  </si>
  <si>
    <t>3,9*3,8</t>
  </si>
  <si>
    <t>30</t>
  </si>
  <si>
    <t>962081131R00</t>
  </si>
  <si>
    <t>Bourání zdiva příček ze skleněných tvárnic, tloušťky do 100 mm</t>
  </si>
  <si>
    <t>nebo vybourání otvorů jakýchkoliv rozměrů, včetně pomocného lešení o výšce podlahy do 1900 mm a pro zatížení do 1,5 kPa  (150 kg/m2),</t>
  </si>
  <si>
    <t>3,8*3,9*0,11</t>
  </si>
  <si>
    <t>3,8*3,9</t>
  </si>
  <si>
    <t>965081713R00</t>
  </si>
  <si>
    <t>Bourání podlah z keramických dlaždic, tloušťky do 10 mm, plochy přes 1 m2</t>
  </si>
  <si>
    <t>bez podkladního lože, s jakoukoliv výplní spár</t>
  </si>
  <si>
    <t>2*0,2*2</t>
  </si>
  <si>
    <t>968062354R00</t>
  </si>
  <si>
    <t>Vybourání dřevěných rámů oken dvojitých nebo zdvojených, plochy do 1 m2</t>
  </si>
  <si>
    <t>včetně pomocného lešení o výšce podlahy do 1900 mm a pro zatížení do 1,5 kPa  (150 kg/m2),</t>
  </si>
  <si>
    <t>0,6*0,9*2</t>
  </si>
  <si>
    <t>972054241R00</t>
  </si>
  <si>
    <t>Vybourání otvorů ve stropech nebo klenbách železobetonových plochy do 0,09 m2, tloušťky do 150 mm</t>
  </si>
  <si>
    <t>bez odstranění podlahy a násypu,</t>
  </si>
  <si>
    <t>974031165R00</t>
  </si>
  <si>
    <t>Vysekání rýh v jakémkoliv zdivu cihelném v ploše  do hloubky 150 mm, šířky do 200 mm</t>
  </si>
  <si>
    <t>8</t>
  </si>
  <si>
    <t>974042577R00</t>
  </si>
  <si>
    <t>Vysekání rýh v betonové a jiné monolitické dlažbě do hloubky 200 mm, šířky do 300 mm</t>
  </si>
  <si>
    <t>s betonovým podkladem,</t>
  </si>
  <si>
    <t>-3</t>
  </si>
  <si>
    <t>14,82*1,05</t>
  </si>
  <si>
    <t>721140806R00</t>
  </si>
  <si>
    <t>Demontáž potrubí z litinových trub přes DN 100 do DN 200</t>
  </si>
  <si>
    <t>odpadního nebo dešťového,</t>
  </si>
  <si>
    <t>6</t>
  </si>
  <si>
    <t>721140916R00</t>
  </si>
  <si>
    <t>Opravy odpadního potrubí litinového propojení dosavadního potrubí , DN 125</t>
  </si>
  <si>
    <t>721170965R00</t>
  </si>
  <si>
    <t>Opravy odpadního potrubí novodurového propojení dosavadního potrubí PVC, D 110 mm</t>
  </si>
  <si>
    <t>721171803R00</t>
  </si>
  <si>
    <t>Demontáž potrubí z novodurových trub do D 75 mm</t>
  </si>
  <si>
    <t>odpadního nebo připojovacího,</t>
  </si>
  <si>
    <t>721171808R00</t>
  </si>
  <si>
    <t>Demontáž potrubí z novodurových trub přes D 75 mm do D 114 mm</t>
  </si>
  <si>
    <t>RTS 23/ I</t>
  </si>
  <si>
    <t>721176105R00</t>
  </si>
  <si>
    <t>Potrubí HT připojovací vnější průměr D 110 mm, tloušťka stěny 2,7 mm, DN 100</t>
  </si>
  <si>
    <t>721176116R00</t>
  </si>
  <si>
    <t>Potrubí HT odpadní svislé vnější průměr D 125 mm, tloušťka stěny 3,1 mm, DN 125</t>
  </si>
  <si>
    <t>721177126R00</t>
  </si>
  <si>
    <t>Čistící kus pro třívrstvé silně odhlučněné potrubí - odpadní svislé vnější vrstva z PP, střední vrstva z PP zesílená minerálními látkami, vnitřní vrstva z PP, hlasitost 17 dB, vnější průměr D 125 mm, DN 125, včetně dodávky materiálu</t>
  </si>
  <si>
    <t>721194109R00</t>
  </si>
  <si>
    <t>Zřízení přípojek na potrubí D 110  mm</t>
  </si>
  <si>
    <t>72121304RR</t>
  </si>
  <si>
    <t>Montáž sprchového odtokového žlabu, včetně dodávky</t>
  </si>
  <si>
    <t>721290111R00</t>
  </si>
  <si>
    <t>Zkouška těsnosti potrubí kanalizace vodou do DN 125</t>
  </si>
  <si>
    <t>722235112R00</t>
  </si>
  <si>
    <t>Kohout kulový, vnitř.-vnitř.z.  DN 20</t>
  </si>
  <si>
    <t>725110811R00</t>
  </si>
  <si>
    <t>Demontáž klozetů splachovacích</t>
  </si>
  <si>
    <t>725012181RT1</t>
  </si>
  <si>
    <t>Klozetové mísy stojící, bilé, ploché splachování, svislý odpad, včetně sedátka, šířka 295 mm, hloubka 385 mm, výška 350 mm</t>
  </si>
  <si>
    <t>725013138RT1</t>
  </si>
  <si>
    <t>Klozetové mísy kombinované, bilé, hluboké splachování, svislý odpad, včetně sedátka, šířka 360 mm, hloubka 650 mm, výška 430 mm</t>
  </si>
  <si>
    <t>725534226R00</t>
  </si>
  <si>
    <t>Elektrický ohřívač vody zásobníkový tlakový, závěsný svislý, objem 152 l, příkon 2,0 kW, IP 45, včetně dodávky materiálu</t>
  </si>
  <si>
    <t>725530823R00</t>
  </si>
  <si>
    <t>Demontáž elektrických zásobníkových ohřívačů vody tlakových, od 50 do 200 l</t>
  </si>
  <si>
    <t>725810402R00</t>
  </si>
  <si>
    <t>Ventily ventil uzavírací pro do rozvodu vytápění a sanity; kulový, těleso mosaz.rohový, bez připojovací trubičky, DN 10 mm</t>
  </si>
  <si>
    <t>725810811R00</t>
  </si>
  <si>
    <t>Demontáž výtokových ventilů nástěnných</t>
  </si>
  <si>
    <t>725 211RR</t>
  </si>
  <si>
    <t>Zástěna pro WC</t>
  </si>
  <si>
    <t>7250121RR</t>
  </si>
  <si>
    <t>Klozet dětský včetně nádržky, sedátka  a armatury</t>
  </si>
  <si>
    <t>72501610RR</t>
  </si>
  <si>
    <t>Pisoár dětský s  ventilem, bílý</t>
  </si>
  <si>
    <t>72501716RR</t>
  </si>
  <si>
    <t>Umyvadlo na šrouby, dodávka + montáž</t>
  </si>
  <si>
    <t>72501733RR</t>
  </si>
  <si>
    <t>Umývadlo dětské, dodávka + montáž</t>
  </si>
  <si>
    <t>725365RR</t>
  </si>
  <si>
    <t>SMĚŠOVACÍ TERMOSTATICKÁ ARMATURA 38oC DODÁVKA+MONTÁŽ</t>
  </si>
  <si>
    <t>725823111RT1</t>
  </si>
  <si>
    <t>Baterie umyvadlová stoján. ruční, bez otvír.odpadu standardní</t>
  </si>
  <si>
    <t>72584581RR</t>
  </si>
  <si>
    <t>Baterie sprchová nástěnná, s příslušenství, standardní</t>
  </si>
  <si>
    <t>725860213R00</t>
  </si>
  <si>
    <t>Sifon umyvadlový , D 32, 40 mm</t>
  </si>
  <si>
    <t>7258900RR</t>
  </si>
  <si>
    <t>Splachovací nádrž plast nízko</t>
  </si>
  <si>
    <t>0,3*12</t>
  </si>
  <si>
    <t>76641412RR</t>
  </si>
  <si>
    <t>Zpětná montáž krytu radiátoru</t>
  </si>
  <si>
    <t>6114397RR</t>
  </si>
  <si>
    <t>Okno plastové sklopné</t>
  </si>
  <si>
    <t>Provedení penetrace podkladu, včtně materiálu</t>
  </si>
  <si>
    <t>29,72*1,05</t>
  </si>
  <si>
    <t>OčIštění radiátorů</t>
  </si>
  <si>
    <t>(3,9+3,8)*2*1,4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</si>
</sst>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0" t="s">
        <v>39</v>
      </c>
      <c r="B2" s="190"/>
      <c r="C2" s="190"/>
      <c r="D2" s="190"/>
      <c r="E2" s="190"/>
      <c r="F2" s="190"/>
      <c r="G2" s="190"/>
    </row>
  </sheetData>
  <sheetProtection password="DF6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9"/>
  <sheetViews>
    <sheetView showGridLines="0" tabSelected="1" topLeftCell="B1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5" t="s">
        <v>41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6" t="s">
        <v>22</v>
      </c>
      <c r="C2" s="77"/>
      <c r="D2" s="78" t="s">
        <v>43</v>
      </c>
      <c r="E2" s="231" t="s">
        <v>44</v>
      </c>
      <c r="F2" s="232"/>
      <c r="G2" s="232"/>
      <c r="H2" s="232"/>
      <c r="I2" s="232"/>
      <c r="J2" s="233"/>
      <c r="O2" s="1"/>
    </row>
    <row r="3" spans="1:15" ht="27" hidden="1" customHeight="1" x14ac:dyDescent="0.2">
      <c r="A3" s="2"/>
      <c r="B3" s="79"/>
      <c r="C3" s="77"/>
      <c r="D3" s="80"/>
      <c r="E3" s="234"/>
      <c r="F3" s="235"/>
      <c r="G3" s="235"/>
      <c r="H3" s="235"/>
      <c r="I3" s="235"/>
      <c r="J3" s="236"/>
    </row>
    <row r="4" spans="1:15" ht="23.25" customHeight="1" x14ac:dyDescent="0.2">
      <c r="A4" s="2"/>
      <c r="B4" s="81"/>
      <c r="C4" s="82"/>
      <c r="D4" s="83"/>
      <c r="E4" s="215"/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42</v>
      </c>
      <c r="D5" s="219"/>
      <c r="E5" s="220"/>
      <c r="F5" s="220"/>
      <c r="G5" s="220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8"/>
      <c r="E11" s="238"/>
      <c r="F11" s="238"/>
      <c r="G11" s="238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4"/>
      <c r="E12" s="214"/>
      <c r="F12" s="214"/>
      <c r="G12" s="214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7"/>
      <c r="F15" s="237"/>
      <c r="G15" s="239"/>
      <c r="H15" s="239"/>
      <c r="I15" s="239" t="s">
        <v>29</v>
      </c>
      <c r="J15" s="240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3"/>
      <c r="F16" s="204"/>
      <c r="G16" s="203"/>
      <c r="H16" s="204"/>
      <c r="I16" s="203">
        <f>SUMIF(F57:F85,A16,I57:I85)+SUMIF(F57:F85,"PSU",I57:I85)</f>
        <v>0</v>
      </c>
      <c r="J16" s="205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3"/>
      <c r="F17" s="204"/>
      <c r="G17" s="203"/>
      <c r="H17" s="204"/>
      <c r="I17" s="203">
        <f>SUMIF(F57:F85,A17,I57:I85)</f>
        <v>0</v>
      </c>
      <c r="J17" s="205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3"/>
      <c r="F18" s="204"/>
      <c r="G18" s="203"/>
      <c r="H18" s="204"/>
      <c r="I18" s="203">
        <f>SUMIF(F57:F85,A18,I57:I85)</f>
        <v>0</v>
      </c>
      <c r="J18" s="205"/>
    </row>
    <row r="19" spans="1:10" ht="23.25" customHeight="1" x14ac:dyDescent="0.2">
      <c r="A19" s="138" t="s">
        <v>118</v>
      </c>
      <c r="B19" s="38" t="s">
        <v>27</v>
      </c>
      <c r="C19" s="62"/>
      <c r="D19" s="63"/>
      <c r="E19" s="203"/>
      <c r="F19" s="204"/>
      <c r="G19" s="203"/>
      <c r="H19" s="204"/>
      <c r="I19" s="203">
        <f>SUMIF(F57:F85,A19,I57:I85)</f>
        <v>0</v>
      </c>
      <c r="J19" s="205"/>
    </row>
    <row r="20" spans="1:10" ht="23.25" customHeight="1" x14ac:dyDescent="0.2">
      <c r="A20" s="138" t="s">
        <v>119</v>
      </c>
      <c r="B20" s="38" t="s">
        <v>28</v>
      </c>
      <c r="C20" s="62"/>
      <c r="D20" s="63"/>
      <c r="E20" s="203"/>
      <c r="F20" s="204"/>
      <c r="G20" s="203"/>
      <c r="H20" s="204"/>
      <c r="I20" s="203">
        <f>SUMIF(F57:F85,A20,I57:I85)</f>
        <v>0</v>
      </c>
      <c r="J20" s="205"/>
    </row>
    <row r="21" spans="1:10" ht="23.25" customHeight="1" x14ac:dyDescent="0.2">
      <c r="A21" s="2"/>
      <c r="B21" s="48" t="s">
        <v>29</v>
      </c>
      <c r="C21" s="64"/>
      <c r="D21" s="65"/>
      <c r="E21" s="206"/>
      <c r="F21" s="241"/>
      <c r="G21" s="206"/>
      <c r="H21" s="241"/>
      <c r="I21" s="206">
        <f>SUM(I16:J20)</f>
        <v>0</v>
      </c>
      <c r="J21" s="207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1">
        <f>ZakladDPHSniVypocet</f>
        <v>0</v>
      </c>
      <c r="H23" s="202"/>
      <c r="I23" s="20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9">
        <f>A23</f>
        <v>0</v>
      </c>
      <c r="H24" s="200"/>
      <c r="I24" s="20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1">
        <f>ZakladDPHZaklVypocet</f>
        <v>0</v>
      </c>
      <c r="H25" s="202"/>
      <c r="I25" s="20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08">
        <f>ZakladDPHSniVypocet+ZakladDPHZaklVypocet</f>
        <v>0</v>
      </c>
      <c r="H28" s="209"/>
      <c r="I28" s="209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08">
        <f>A27</f>
        <v>0</v>
      </c>
      <c r="H29" s="208"/>
      <c r="I29" s="208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0"/>
      <c r="E34" s="211"/>
      <c r="G34" s="212"/>
      <c r="H34" s="213"/>
      <c r="I34" s="213"/>
      <c r="J34" s="25"/>
    </row>
    <row r="35" spans="1:10" ht="12.75" customHeight="1" x14ac:dyDescent="0.2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3"/>
      <c r="D39" s="193"/>
      <c r="E39" s="193"/>
      <c r="F39" s="98">
        <f>'1 1 Pol'!AE283+'2 1 Pol'!AE250</f>
        <v>0</v>
      </c>
      <c r="G39" s="99">
        <f>'1 1 Pol'!AF283+'2 1 Pol'!AF250</f>
        <v>0</v>
      </c>
      <c r="H39" s="100">
        <f t="shared" ref="H39:H44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197" t="s">
        <v>46</v>
      </c>
      <c r="D40" s="197"/>
      <c r="E40" s="197"/>
      <c r="F40" s="103"/>
      <c r="G40" s="104"/>
      <c r="H40" s="104">
        <f t="shared" si="1"/>
        <v>0</v>
      </c>
      <c r="I40" s="104"/>
      <c r="J40" s="105"/>
    </row>
    <row r="41" spans="1:10" ht="25.5" customHeight="1" x14ac:dyDescent="0.2">
      <c r="A41" s="87">
        <v>2</v>
      </c>
      <c r="B41" s="102" t="s">
        <v>47</v>
      </c>
      <c r="C41" s="197" t="s">
        <v>48</v>
      </c>
      <c r="D41" s="197"/>
      <c r="E41" s="197"/>
      <c r="F41" s="103">
        <f>'1 1 Pol'!AE283</f>
        <v>0</v>
      </c>
      <c r="G41" s="104">
        <f>'1 1 Pol'!AF283</f>
        <v>0</v>
      </c>
      <c r="H41" s="104">
        <f t="shared" si="1"/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87">
        <v>3</v>
      </c>
      <c r="B42" s="106" t="s">
        <v>47</v>
      </c>
      <c r="C42" s="193" t="s">
        <v>49</v>
      </c>
      <c r="D42" s="193"/>
      <c r="E42" s="193"/>
      <c r="F42" s="107">
        <f>'1 1 Pol'!AE283</f>
        <v>0</v>
      </c>
      <c r="G42" s="100">
        <f>'1 1 Pol'!AF283</f>
        <v>0</v>
      </c>
      <c r="H42" s="100">
        <f t="shared" si="1"/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">
      <c r="A43" s="87">
        <v>2</v>
      </c>
      <c r="B43" s="102" t="s">
        <v>50</v>
      </c>
      <c r="C43" s="197" t="s">
        <v>51</v>
      </c>
      <c r="D43" s="197"/>
      <c r="E43" s="197"/>
      <c r="F43" s="103">
        <f>'2 1 Pol'!AE250</f>
        <v>0</v>
      </c>
      <c r="G43" s="104">
        <f>'2 1 Pol'!AF250</f>
        <v>0</v>
      </c>
      <c r="H43" s="104">
        <f t="shared" si="1"/>
        <v>0</v>
      </c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47</v>
      </c>
      <c r="C44" s="193" t="s">
        <v>49</v>
      </c>
      <c r="D44" s="193"/>
      <c r="E44" s="193"/>
      <c r="F44" s="107">
        <f>'2 1 Pol'!AE250</f>
        <v>0</v>
      </c>
      <c r="G44" s="100">
        <f>'2 1 Pol'!AF250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/>
      <c r="B45" s="194" t="s">
        <v>52</v>
      </c>
      <c r="C45" s="195"/>
      <c r="D45" s="195"/>
      <c r="E45" s="196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59</v>
      </c>
    </row>
    <row r="54" spans="1:10" ht="15.75" x14ac:dyDescent="0.25">
      <c r="B54" s="119" t="s">
        <v>61</v>
      </c>
    </row>
    <row r="56" spans="1:10" ht="25.5" customHeight="1" x14ac:dyDescent="0.2">
      <c r="A56" s="121"/>
      <c r="B56" s="124" t="s">
        <v>17</v>
      </c>
      <c r="C56" s="124" t="s">
        <v>5</v>
      </c>
      <c r="D56" s="125"/>
      <c r="E56" s="125"/>
      <c r="F56" s="126" t="s">
        <v>62</v>
      </c>
      <c r="G56" s="126"/>
      <c r="H56" s="126"/>
      <c r="I56" s="126" t="s">
        <v>29</v>
      </c>
      <c r="J56" s="126" t="s">
        <v>0</v>
      </c>
    </row>
    <row r="57" spans="1:10" ht="36.75" customHeight="1" x14ac:dyDescent="0.2">
      <c r="A57" s="122"/>
      <c r="B57" s="127" t="s">
        <v>63</v>
      </c>
      <c r="C57" s="191" t="s">
        <v>64</v>
      </c>
      <c r="D57" s="192"/>
      <c r="E57" s="192"/>
      <c r="F57" s="136" t="s">
        <v>24</v>
      </c>
      <c r="G57" s="128"/>
      <c r="H57" s="128"/>
      <c r="I57" s="128">
        <f>'1 1 Pol'!G8+'2 1 Pol'!G8</f>
        <v>0</v>
      </c>
      <c r="J57" s="133" t="str">
        <f>IF(I86=0,"",I57/I86*100)</f>
        <v/>
      </c>
    </row>
    <row r="58" spans="1:10" ht="36.75" customHeight="1" x14ac:dyDescent="0.2">
      <c r="A58" s="122"/>
      <c r="B58" s="127" t="s">
        <v>65</v>
      </c>
      <c r="C58" s="191" t="s">
        <v>66</v>
      </c>
      <c r="D58" s="192"/>
      <c r="E58" s="192"/>
      <c r="F58" s="136" t="s">
        <v>24</v>
      </c>
      <c r="G58" s="128"/>
      <c r="H58" s="128"/>
      <c r="I58" s="128">
        <f>'2 1 Pol'!G16</f>
        <v>0</v>
      </c>
      <c r="J58" s="133" t="str">
        <f>IF(I86=0,"",I58/I86*100)</f>
        <v/>
      </c>
    </row>
    <row r="59" spans="1:10" ht="36.75" customHeight="1" x14ac:dyDescent="0.2">
      <c r="A59" s="122"/>
      <c r="B59" s="127" t="s">
        <v>67</v>
      </c>
      <c r="C59" s="191" t="s">
        <v>68</v>
      </c>
      <c r="D59" s="192"/>
      <c r="E59" s="192"/>
      <c r="F59" s="136" t="s">
        <v>24</v>
      </c>
      <c r="G59" s="128"/>
      <c r="H59" s="128"/>
      <c r="I59" s="128">
        <f>'1 1 Pol'!G12+'2 1 Pol'!G19</f>
        <v>0</v>
      </c>
      <c r="J59" s="133" t="str">
        <f>IF(I86=0,"",I59/I86*100)</f>
        <v/>
      </c>
    </row>
    <row r="60" spans="1:10" ht="36.75" customHeight="1" x14ac:dyDescent="0.2">
      <c r="A60" s="122"/>
      <c r="B60" s="127" t="s">
        <v>69</v>
      </c>
      <c r="C60" s="191" t="s">
        <v>70</v>
      </c>
      <c r="D60" s="192"/>
      <c r="E60" s="192"/>
      <c r="F60" s="136" t="s">
        <v>24</v>
      </c>
      <c r="G60" s="128"/>
      <c r="H60" s="128"/>
      <c r="I60" s="128">
        <f>'1 1 Pol'!G15+'2 1 Pol'!G21</f>
        <v>0</v>
      </c>
      <c r="J60" s="133" t="str">
        <f>IF(I86=0,"",I60/I86*100)</f>
        <v/>
      </c>
    </row>
    <row r="61" spans="1:10" ht="36.75" customHeight="1" x14ac:dyDescent="0.2">
      <c r="A61" s="122"/>
      <c r="B61" s="127" t="s">
        <v>71</v>
      </c>
      <c r="C61" s="191" t="s">
        <v>72</v>
      </c>
      <c r="D61" s="192"/>
      <c r="E61" s="192"/>
      <c r="F61" s="136" t="s">
        <v>24</v>
      </c>
      <c r="G61" s="128"/>
      <c r="H61" s="128"/>
      <c r="I61" s="128">
        <f>'1 1 Pol'!G39+'2 1 Pol'!G41</f>
        <v>0</v>
      </c>
      <c r="J61" s="133" t="str">
        <f>IF(I86=0,"",I61/I86*100)</f>
        <v/>
      </c>
    </row>
    <row r="62" spans="1:10" ht="36.75" customHeight="1" x14ac:dyDescent="0.2">
      <c r="A62" s="122"/>
      <c r="B62" s="127" t="s">
        <v>73</v>
      </c>
      <c r="C62" s="191" t="s">
        <v>74</v>
      </c>
      <c r="D62" s="192"/>
      <c r="E62" s="192"/>
      <c r="F62" s="136" t="s">
        <v>24</v>
      </c>
      <c r="G62" s="128"/>
      <c r="H62" s="128"/>
      <c r="I62" s="128">
        <f>'1 1 Pol'!G45</f>
        <v>0</v>
      </c>
      <c r="J62" s="133" t="str">
        <f>IF(I86=0,"",I62/I86*100)</f>
        <v/>
      </c>
    </row>
    <row r="63" spans="1:10" ht="36.75" customHeight="1" x14ac:dyDescent="0.2">
      <c r="A63" s="122"/>
      <c r="B63" s="127" t="s">
        <v>75</v>
      </c>
      <c r="C63" s="191" t="s">
        <v>76</v>
      </c>
      <c r="D63" s="192"/>
      <c r="E63" s="192"/>
      <c r="F63" s="136" t="s">
        <v>24</v>
      </c>
      <c r="G63" s="128"/>
      <c r="H63" s="128"/>
      <c r="I63" s="128">
        <f>'1 1 Pol'!G49+'2 1 Pol'!G48</f>
        <v>0</v>
      </c>
      <c r="J63" s="133" t="str">
        <f>IF(I86=0,"",I63/I86*100)</f>
        <v/>
      </c>
    </row>
    <row r="64" spans="1:10" ht="36.75" customHeight="1" x14ac:dyDescent="0.2">
      <c r="A64" s="122"/>
      <c r="B64" s="127" t="s">
        <v>77</v>
      </c>
      <c r="C64" s="191" t="s">
        <v>78</v>
      </c>
      <c r="D64" s="192"/>
      <c r="E64" s="192"/>
      <c r="F64" s="136" t="s">
        <v>24</v>
      </c>
      <c r="G64" s="128"/>
      <c r="H64" s="128"/>
      <c r="I64" s="128">
        <f>'1 1 Pol'!G53+'2 1 Pol'!G51</f>
        <v>0</v>
      </c>
      <c r="J64" s="133" t="str">
        <f>IF(I86=0,"",I64/I86*100)</f>
        <v/>
      </c>
    </row>
    <row r="65" spans="1:10" ht="36.75" customHeight="1" x14ac:dyDescent="0.2">
      <c r="A65" s="122"/>
      <c r="B65" s="127" t="s">
        <v>79</v>
      </c>
      <c r="C65" s="191" t="s">
        <v>80</v>
      </c>
      <c r="D65" s="192"/>
      <c r="E65" s="192"/>
      <c r="F65" s="136" t="s">
        <v>24</v>
      </c>
      <c r="G65" s="128"/>
      <c r="H65" s="128"/>
      <c r="I65" s="128">
        <f>'1 1 Pol'!G58+'2 1 Pol'!G55</f>
        <v>0</v>
      </c>
      <c r="J65" s="133" t="str">
        <f>IF(I86=0,"",I65/I86*100)</f>
        <v/>
      </c>
    </row>
    <row r="66" spans="1:10" ht="36.75" customHeight="1" x14ac:dyDescent="0.2">
      <c r="A66" s="122"/>
      <c r="B66" s="127" t="s">
        <v>81</v>
      </c>
      <c r="C66" s="191" t="s">
        <v>82</v>
      </c>
      <c r="D66" s="192"/>
      <c r="E66" s="192"/>
      <c r="F66" s="136" t="s">
        <v>24</v>
      </c>
      <c r="G66" s="128"/>
      <c r="H66" s="128"/>
      <c r="I66" s="128">
        <f>'1 1 Pol'!G96+'2 1 Pol'!G96</f>
        <v>0</v>
      </c>
      <c r="J66" s="133" t="str">
        <f>IF(I86=0,"",I66/I86*100)</f>
        <v/>
      </c>
    </row>
    <row r="67" spans="1:10" ht="36.75" customHeight="1" x14ac:dyDescent="0.2">
      <c r="A67" s="122"/>
      <c r="B67" s="127" t="s">
        <v>83</v>
      </c>
      <c r="C67" s="191" t="s">
        <v>84</v>
      </c>
      <c r="D67" s="192"/>
      <c r="E67" s="192"/>
      <c r="F67" s="136" t="s">
        <v>25</v>
      </c>
      <c r="G67" s="128"/>
      <c r="H67" s="128"/>
      <c r="I67" s="128">
        <f>'1 1 Pol'!G99+'2 1 Pol'!G99</f>
        <v>0</v>
      </c>
      <c r="J67" s="133" t="str">
        <f>IF(I86=0,"",I67/I86*100)</f>
        <v/>
      </c>
    </row>
    <row r="68" spans="1:10" ht="36.75" customHeight="1" x14ac:dyDescent="0.2">
      <c r="A68" s="122"/>
      <c r="B68" s="127" t="s">
        <v>85</v>
      </c>
      <c r="C68" s="191" t="s">
        <v>86</v>
      </c>
      <c r="D68" s="192"/>
      <c r="E68" s="192"/>
      <c r="F68" s="136" t="s">
        <v>25</v>
      </c>
      <c r="G68" s="128"/>
      <c r="H68" s="128"/>
      <c r="I68" s="128">
        <f>'1 1 Pol'!G108+'2 1 Pol'!G106</f>
        <v>0</v>
      </c>
      <c r="J68" s="133" t="str">
        <f>IF(I86=0,"",I68/I86*100)</f>
        <v/>
      </c>
    </row>
    <row r="69" spans="1:10" ht="36.75" customHeight="1" x14ac:dyDescent="0.2">
      <c r="A69" s="122"/>
      <c r="B69" s="127" t="s">
        <v>87</v>
      </c>
      <c r="C69" s="191" t="s">
        <v>88</v>
      </c>
      <c r="D69" s="192"/>
      <c r="E69" s="192"/>
      <c r="F69" s="136" t="s">
        <v>25</v>
      </c>
      <c r="G69" s="128"/>
      <c r="H69" s="128"/>
      <c r="I69" s="128">
        <f>'1 1 Pol'!G123+'2 1 Pol'!G115</f>
        <v>0</v>
      </c>
      <c r="J69" s="133" t="str">
        <f>IF(I86=0,"",I69/I86*100)</f>
        <v/>
      </c>
    </row>
    <row r="70" spans="1:10" ht="36.75" customHeight="1" x14ac:dyDescent="0.2">
      <c r="A70" s="122"/>
      <c r="B70" s="127" t="s">
        <v>89</v>
      </c>
      <c r="C70" s="191" t="s">
        <v>90</v>
      </c>
      <c r="D70" s="192"/>
      <c r="E70" s="192"/>
      <c r="F70" s="136" t="s">
        <v>25</v>
      </c>
      <c r="G70" s="128"/>
      <c r="H70" s="128"/>
      <c r="I70" s="128">
        <f>'1 1 Pol'!G131+'2 1 Pol'!G141</f>
        <v>0</v>
      </c>
      <c r="J70" s="133" t="str">
        <f>IF(I86=0,"",I70/I86*100)</f>
        <v/>
      </c>
    </row>
    <row r="71" spans="1:10" ht="36.75" customHeight="1" x14ac:dyDescent="0.2">
      <c r="A71" s="122"/>
      <c r="B71" s="127" t="s">
        <v>91</v>
      </c>
      <c r="C71" s="191" t="s">
        <v>92</v>
      </c>
      <c r="D71" s="192"/>
      <c r="E71" s="192"/>
      <c r="F71" s="136" t="s">
        <v>25</v>
      </c>
      <c r="G71" s="128"/>
      <c r="H71" s="128"/>
      <c r="I71" s="128">
        <f>'1 1 Pol'!G142+'2 1 Pol'!G152</f>
        <v>0</v>
      </c>
      <c r="J71" s="133" t="str">
        <f>IF(I86=0,"",I71/I86*100)</f>
        <v/>
      </c>
    </row>
    <row r="72" spans="1:10" ht="36.75" customHeight="1" x14ac:dyDescent="0.2">
      <c r="A72" s="122"/>
      <c r="B72" s="127" t="s">
        <v>93</v>
      </c>
      <c r="C72" s="191" t="s">
        <v>94</v>
      </c>
      <c r="D72" s="192"/>
      <c r="E72" s="192"/>
      <c r="F72" s="136" t="s">
        <v>25</v>
      </c>
      <c r="G72" s="128"/>
      <c r="H72" s="128"/>
      <c r="I72" s="128">
        <f>'1 1 Pol'!G156</f>
        <v>0</v>
      </c>
      <c r="J72" s="133" t="str">
        <f>IF(I86=0,"",I72/I86*100)</f>
        <v/>
      </c>
    </row>
    <row r="73" spans="1:10" ht="36.75" customHeight="1" x14ac:dyDescent="0.2">
      <c r="A73" s="122"/>
      <c r="B73" s="127" t="s">
        <v>95</v>
      </c>
      <c r="C73" s="191" t="s">
        <v>96</v>
      </c>
      <c r="D73" s="192"/>
      <c r="E73" s="192"/>
      <c r="F73" s="136" t="s">
        <v>25</v>
      </c>
      <c r="G73" s="128"/>
      <c r="H73" s="128"/>
      <c r="I73" s="128">
        <f>'1 1 Pol'!G160+'2 1 Pol'!G174</f>
        <v>0</v>
      </c>
      <c r="J73" s="133" t="str">
        <f>IF(I86=0,"",I73/I86*100)</f>
        <v/>
      </c>
    </row>
    <row r="74" spans="1:10" ht="36.75" customHeight="1" x14ac:dyDescent="0.2">
      <c r="A74" s="122"/>
      <c r="B74" s="127" t="s">
        <v>97</v>
      </c>
      <c r="C74" s="191" t="s">
        <v>98</v>
      </c>
      <c r="D74" s="192"/>
      <c r="E74" s="192"/>
      <c r="F74" s="136" t="s">
        <v>25</v>
      </c>
      <c r="G74" s="128"/>
      <c r="H74" s="128"/>
      <c r="I74" s="128">
        <f>'1 1 Pol'!G168</f>
        <v>0</v>
      </c>
      <c r="J74" s="133" t="str">
        <f>IF(I86=0,"",I74/I86*100)</f>
        <v/>
      </c>
    </row>
    <row r="75" spans="1:10" ht="36.75" customHeight="1" x14ac:dyDescent="0.2">
      <c r="A75" s="122"/>
      <c r="B75" s="127" t="s">
        <v>99</v>
      </c>
      <c r="C75" s="191" t="s">
        <v>100</v>
      </c>
      <c r="D75" s="192"/>
      <c r="E75" s="192"/>
      <c r="F75" s="136" t="s">
        <v>25</v>
      </c>
      <c r="G75" s="128"/>
      <c r="H75" s="128"/>
      <c r="I75" s="128">
        <f>'1 1 Pol'!G174+'2 1 Pol'!G180</f>
        <v>0</v>
      </c>
      <c r="J75" s="133" t="str">
        <f>IF(I86=0,"",I75/I86*100)</f>
        <v/>
      </c>
    </row>
    <row r="76" spans="1:10" ht="36.75" customHeight="1" x14ac:dyDescent="0.2">
      <c r="A76" s="122"/>
      <c r="B76" s="127" t="s">
        <v>101</v>
      </c>
      <c r="C76" s="191" t="s">
        <v>102</v>
      </c>
      <c r="D76" s="192"/>
      <c r="E76" s="192"/>
      <c r="F76" s="136" t="s">
        <v>25</v>
      </c>
      <c r="G76" s="128"/>
      <c r="H76" s="128"/>
      <c r="I76" s="128">
        <f>'1 1 Pol'!G189</f>
        <v>0</v>
      </c>
      <c r="J76" s="133" t="str">
        <f>IF(I86=0,"",I76/I86*100)</f>
        <v/>
      </c>
    </row>
    <row r="77" spans="1:10" ht="36.75" customHeight="1" x14ac:dyDescent="0.2">
      <c r="A77" s="122"/>
      <c r="B77" s="127" t="s">
        <v>103</v>
      </c>
      <c r="C77" s="191" t="s">
        <v>104</v>
      </c>
      <c r="D77" s="192"/>
      <c r="E77" s="192"/>
      <c r="F77" s="136" t="s">
        <v>25</v>
      </c>
      <c r="G77" s="128"/>
      <c r="H77" s="128"/>
      <c r="I77" s="128">
        <f>'1 1 Pol'!G200+'2 1 Pol'!G190</f>
        <v>0</v>
      </c>
      <c r="J77" s="133" t="str">
        <f>IF(I86=0,"",I77/I86*100)</f>
        <v/>
      </c>
    </row>
    <row r="78" spans="1:10" ht="36.75" customHeight="1" x14ac:dyDescent="0.2">
      <c r="A78" s="122"/>
      <c r="B78" s="127" t="s">
        <v>105</v>
      </c>
      <c r="C78" s="191" t="s">
        <v>106</v>
      </c>
      <c r="D78" s="192"/>
      <c r="E78" s="192"/>
      <c r="F78" s="136" t="s">
        <v>25</v>
      </c>
      <c r="G78" s="128"/>
      <c r="H78" s="128"/>
      <c r="I78" s="128">
        <f>'1 1 Pol'!G209</f>
        <v>0</v>
      </c>
      <c r="J78" s="133" t="str">
        <f>IF(I86=0,"",I78/I86*100)</f>
        <v/>
      </c>
    </row>
    <row r="79" spans="1:10" ht="36.75" customHeight="1" x14ac:dyDescent="0.2">
      <c r="A79" s="122"/>
      <c r="B79" s="127" t="s">
        <v>107</v>
      </c>
      <c r="C79" s="191" t="s">
        <v>108</v>
      </c>
      <c r="D79" s="192"/>
      <c r="E79" s="192"/>
      <c r="F79" s="136" t="s">
        <v>25</v>
      </c>
      <c r="G79" s="128"/>
      <c r="H79" s="128"/>
      <c r="I79" s="128">
        <f>'1 1 Pol'!G214+'2 1 Pol'!G199</f>
        <v>0</v>
      </c>
      <c r="J79" s="133" t="str">
        <f>IF(I86=0,"",I79/I86*100)</f>
        <v/>
      </c>
    </row>
    <row r="80" spans="1:10" ht="36.75" customHeight="1" x14ac:dyDescent="0.2">
      <c r="A80" s="122"/>
      <c r="B80" s="127" t="s">
        <v>109</v>
      </c>
      <c r="C80" s="191" t="s">
        <v>110</v>
      </c>
      <c r="D80" s="192"/>
      <c r="E80" s="192"/>
      <c r="F80" s="136" t="s">
        <v>25</v>
      </c>
      <c r="G80" s="128"/>
      <c r="H80" s="128"/>
      <c r="I80" s="128">
        <f>'1 1 Pol'!G235+'2 1 Pol'!G217</f>
        <v>0</v>
      </c>
      <c r="J80" s="133" t="str">
        <f>IF(I86=0,"",I80/I86*100)</f>
        <v/>
      </c>
    </row>
    <row r="81" spans="1:10" ht="36.75" customHeight="1" x14ac:dyDescent="0.2">
      <c r="A81" s="122"/>
      <c r="B81" s="127" t="s">
        <v>111</v>
      </c>
      <c r="C81" s="191" t="s">
        <v>112</v>
      </c>
      <c r="D81" s="192"/>
      <c r="E81" s="192"/>
      <c r="F81" s="136" t="s">
        <v>25</v>
      </c>
      <c r="G81" s="128"/>
      <c r="H81" s="128"/>
      <c r="I81" s="128">
        <f>'1 1 Pol'!G242+'2 1 Pol'!G220</f>
        <v>0</v>
      </c>
      <c r="J81" s="133" t="str">
        <f>IF(I86=0,"",I81/I86*100)</f>
        <v/>
      </c>
    </row>
    <row r="82" spans="1:10" ht="36.75" customHeight="1" x14ac:dyDescent="0.2">
      <c r="A82" s="122"/>
      <c r="B82" s="127" t="s">
        <v>113</v>
      </c>
      <c r="C82" s="191" t="s">
        <v>114</v>
      </c>
      <c r="D82" s="192"/>
      <c r="E82" s="192"/>
      <c r="F82" s="136" t="s">
        <v>26</v>
      </c>
      <c r="G82" s="128"/>
      <c r="H82" s="128"/>
      <c r="I82" s="128">
        <f>'1 1 Pol'!G266+'2 1 Pol'!G233</f>
        <v>0</v>
      </c>
      <c r="J82" s="133" t="str">
        <f>IF(I86=0,"",I82/I86*100)</f>
        <v/>
      </c>
    </row>
    <row r="83" spans="1:10" ht="36.75" customHeight="1" x14ac:dyDescent="0.2">
      <c r="A83" s="122"/>
      <c r="B83" s="127" t="s">
        <v>115</v>
      </c>
      <c r="C83" s="191" t="s">
        <v>116</v>
      </c>
      <c r="D83" s="192"/>
      <c r="E83" s="192"/>
      <c r="F83" s="136" t="s">
        <v>117</v>
      </c>
      <c r="G83" s="128"/>
      <c r="H83" s="128"/>
      <c r="I83" s="128">
        <f>'1 1 Pol'!G268+'2 1 Pol'!G235</f>
        <v>0</v>
      </c>
      <c r="J83" s="133" t="str">
        <f>IF(I86=0,"",I83/I86*100)</f>
        <v/>
      </c>
    </row>
    <row r="84" spans="1:10" ht="36.75" customHeight="1" x14ac:dyDescent="0.2">
      <c r="A84" s="122"/>
      <c r="B84" s="127" t="s">
        <v>118</v>
      </c>
      <c r="C84" s="191" t="s">
        <v>27</v>
      </c>
      <c r="D84" s="192"/>
      <c r="E84" s="192"/>
      <c r="F84" s="136" t="s">
        <v>118</v>
      </c>
      <c r="G84" s="128"/>
      <c r="H84" s="128"/>
      <c r="I84" s="128">
        <f>'1 1 Pol'!G276+'2 1 Pol'!G243</f>
        <v>0</v>
      </c>
      <c r="J84" s="133" t="str">
        <f>IF(I86=0,"",I84/I86*100)</f>
        <v/>
      </c>
    </row>
    <row r="85" spans="1:10" ht="36.75" customHeight="1" x14ac:dyDescent="0.2">
      <c r="A85" s="122"/>
      <c r="B85" s="127" t="s">
        <v>119</v>
      </c>
      <c r="C85" s="191" t="s">
        <v>28</v>
      </c>
      <c r="D85" s="192"/>
      <c r="E85" s="192"/>
      <c r="F85" s="136" t="s">
        <v>119</v>
      </c>
      <c r="G85" s="128"/>
      <c r="H85" s="128"/>
      <c r="I85" s="128">
        <f>'1 1 Pol'!G279+'2 1 Pol'!G246</f>
        <v>0</v>
      </c>
      <c r="J85" s="133" t="str">
        <f>IF(I86=0,"",I85/I86*100)</f>
        <v/>
      </c>
    </row>
    <row r="86" spans="1:10" ht="25.5" customHeight="1" x14ac:dyDescent="0.2">
      <c r="A86" s="123"/>
      <c r="B86" s="129" t="s">
        <v>1</v>
      </c>
      <c r="C86" s="130"/>
      <c r="D86" s="131"/>
      <c r="E86" s="131"/>
      <c r="F86" s="137"/>
      <c r="G86" s="132"/>
      <c r="H86" s="132"/>
      <c r="I86" s="132">
        <f>SUM(I57:I85)</f>
        <v>0</v>
      </c>
      <c r="J86" s="134">
        <f>SUM(J57:J85)</f>
        <v>0</v>
      </c>
    </row>
    <row r="87" spans="1:10" x14ac:dyDescent="0.2">
      <c r="F87" s="86"/>
      <c r="G87" s="86"/>
      <c r="H87" s="86"/>
      <c r="I87" s="86"/>
      <c r="J87" s="135"/>
    </row>
    <row r="88" spans="1:10" x14ac:dyDescent="0.2">
      <c r="F88" s="86"/>
      <c r="G88" s="86"/>
      <c r="H88" s="86"/>
      <c r="I88" s="86"/>
      <c r="J88" s="135"/>
    </row>
    <row r="89" spans="1:10" x14ac:dyDescent="0.2">
      <c r="F89" s="86"/>
      <c r="G89" s="86"/>
      <c r="H89" s="86"/>
      <c r="I89" s="86"/>
      <c r="J89" s="135"/>
    </row>
  </sheetData>
  <sheetProtection password="DF6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5:E85"/>
    <mergeCell ref="C80:E80"/>
    <mergeCell ref="C81:E81"/>
    <mergeCell ref="C82:E82"/>
    <mergeCell ref="C83:E83"/>
    <mergeCell ref="C84:E8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6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7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8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9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sheetProtection password="DF6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8" t="s">
        <v>120</v>
      </c>
      <c r="B1" s="248"/>
      <c r="C1" s="248"/>
      <c r="D1" s="248"/>
      <c r="E1" s="248"/>
      <c r="F1" s="248"/>
      <c r="G1" s="248"/>
      <c r="AG1" t="s">
        <v>121</v>
      </c>
    </row>
    <row r="2" spans="1:60" ht="24.95" customHeight="1" x14ac:dyDescent="0.2">
      <c r="A2" s="139" t="s">
        <v>7</v>
      </c>
      <c r="B2" s="49" t="s">
        <v>43</v>
      </c>
      <c r="C2" s="249" t="s">
        <v>44</v>
      </c>
      <c r="D2" s="250"/>
      <c r="E2" s="250"/>
      <c r="F2" s="250"/>
      <c r="G2" s="251"/>
      <c r="AG2" t="s">
        <v>122</v>
      </c>
    </row>
    <row r="3" spans="1:60" ht="24.95" customHeight="1" x14ac:dyDescent="0.2">
      <c r="A3" s="139" t="s">
        <v>8</v>
      </c>
      <c r="B3" s="49" t="s">
        <v>47</v>
      </c>
      <c r="C3" s="249" t="s">
        <v>48</v>
      </c>
      <c r="D3" s="250"/>
      <c r="E3" s="250"/>
      <c r="F3" s="250"/>
      <c r="G3" s="251"/>
      <c r="AC3" s="120" t="s">
        <v>122</v>
      </c>
      <c r="AG3" t="s">
        <v>123</v>
      </c>
    </row>
    <row r="4" spans="1:60" ht="24.95" customHeight="1" x14ac:dyDescent="0.2">
      <c r="A4" s="140" t="s">
        <v>9</v>
      </c>
      <c r="B4" s="141" t="s">
        <v>47</v>
      </c>
      <c r="C4" s="252" t="s">
        <v>49</v>
      </c>
      <c r="D4" s="253"/>
      <c r="E4" s="253"/>
      <c r="F4" s="253"/>
      <c r="G4" s="254"/>
      <c r="AG4" t="s">
        <v>124</v>
      </c>
    </row>
    <row r="5" spans="1:60" x14ac:dyDescent="0.2">
      <c r="D5" s="10"/>
    </row>
    <row r="6" spans="1:60" ht="38.25" x14ac:dyDescent="0.2">
      <c r="A6" s="143" t="s">
        <v>125</v>
      </c>
      <c r="B6" s="145" t="s">
        <v>126</v>
      </c>
      <c r="C6" s="145" t="s">
        <v>127</v>
      </c>
      <c r="D6" s="144" t="s">
        <v>128</v>
      </c>
      <c r="E6" s="143" t="s">
        <v>129</v>
      </c>
      <c r="F6" s="142" t="s">
        <v>130</v>
      </c>
      <c r="G6" s="143" t="s">
        <v>29</v>
      </c>
      <c r="H6" s="146" t="s">
        <v>30</v>
      </c>
      <c r="I6" s="146" t="s">
        <v>131</v>
      </c>
      <c r="J6" s="146" t="s">
        <v>31</v>
      </c>
      <c r="K6" s="146" t="s">
        <v>132</v>
      </c>
      <c r="L6" s="146" t="s">
        <v>133</v>
      </c>
      <c r="M6" s="146" t="s">
        <v>134</v>
      </c>
      <c r="N6" s="146" t="s">
        <v>135</v>
      </c>
      <c r="O6" s="146" t="s">
        <v>136</v>
      </c>
      <c r="P6" s="146" t="s">
        <v>137</v>
      </c>
      <c r="Q6" s="146" t="s">
        <v>138</v>
      </c>
      <c r="R6" s="146" t="s">
        <v>139</v>
      </c>
      <c r="S6" s="146" t="s">
        <v>140</v>
      </c>
      <c r="T6" s="146" t="s">
        <v>141</v>
      </c>
      <c r="U6" s="146" t="s">
        <v>142</v>
      </c>
      <c r="V6" s="146" t="s">
        <v>143</v>
      </c>
      <c r="W6" s="146" t="s">
        <v>144</v>
      </c>
      <c r="X6" s="146" t="s">
        <v>145</v>
      </c>
      <c r="Y6" s="146" t="s">
        <v>146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147</v>
      </c>
      <c r="B8" s="162" t="s">
        <v>63</v>
      </c>
      <c r="C8" s="183" t="s">
        <v>64</v>
      </c>
      <c r="D8" s="163"/>
      <c r="E8" s="164"/>
      <c r="F8" s="165"/>
      <c r="G8" s="165">
        <f>SUMIF(AG9:AG11,"&lt;&gt;NOR",G9:G11)</f>
        <v>0</v>
      </c>
      <c r="H8" s="165"/>
      <c r="I8" s="165">
        <f>SUM(I9:I11)</f>
        <v>679.5</v>
      </c>
      <c r="J8" s="165"/>
      <c r="K8" s="165">
        <f>SUM(K9:K11)</f>
        <v>1166.5</v>
      </c>
      <c r="L8" s="165"/>
      <c r="M8" s="165">
        <f>SUM(M9:M11)</f>
        <v>0</v>
      </c>
      <c r="N8" s="164"/>
      <c r="O8" s="164">
        <f>SUM(O9:O11)</f>
        <v>0.27</v>
      </c>
      <c r="P8" s="164"/>
      <c r="Q8" s="164">
        <f>SUM(Q9:Q11)</f>
        <v>0</v>
      </c>
      <c r="R8" s="165"/>
      <c r="S8" s="165"/>
      <c r="T8" s="166"/>
      <c r="U8" s="160"/>
      <c r="V8" s="160">
        <f>SUM(V9:V11)</f>
        <v>1.74</v>
      </c>
      <c r="W8" s="160"/>
      <c r="X8" s="160"/>
      <c r="Y8" s="160"/>
      <c r="AG8" t="s">
        <v>148</v>
      </c>
    </row>
    <row r="9" spans="1:60" outlineLevel="1" x14ac:dyDescent="0.2">
      <c r="A9" s="168">
        <v>1</v>
      </c>
      <c r="B9" s="169" t="s">
        <v>149</v>
      </c>
      <c r="C9" s="184" t="s">
        <v>150</v>
      </c>
      <c r="D9" s="170" t="s">
        <v>151</v>
      </c>
      <c r="E9" s="171">
        <v>2</v>
      </c>
      <c r="F9" s="172">
        <v>0</v>
      </c>
      <c r="G9" s="173">
        <f>ROUND(E9*F9,2)</f>
        <v>0</v>
      </c>
      <c r="H9" s="172">
        <v>339.75</v>
      </c>
      <c r="I9" s="173">
        <f>ROUND(E9*H9,2)</f>
        <v>679.5</v>
      </c>
      <c r="J9" s="172">
        <v>583.25</v>
      </c>
      <c r="K9" s="173">
        <f>ROUND(E9*J9,2)</f>
        <v>1166.5</v>
      </c>
      <c r="L9" s="173">
        <v>21</v>
      </c>
      <c r="M9" s="173">
        <f>G9*(1+L9/100)</f>
        <v>0</v>
      </c>
      <c r="N9" s="171">
        <v>0.13267999999999999</v>
      </c>
      <c r="O9" s="171">
        <f>ROUND(E9*N9,2)</f>
        <v>0.27</v>
      </c>
      <c r="P9" s="171">
        <v>0</v>
      </c>
      <c r="Q9" s="171">
        <f>ROUND(E9*P9,2)</f>
        <v>0</v>
      </c>
      <c r="R9" s="173" t="s">
        <v>152</v>
      </c>
      <c r="S9" s="173" t="s">
        <v>153</v>
      </c>
      <c r="T9" s="174" t="s">
        <v>153</v>
      </c>
      <c r="U9" s="157">
        <v>0.87</v>
      </c>
      <c r="V9" s="157">
        <f>ROUND(E9*U9,2)</f>
        <v>1.74</v>
      </c>
      <c r="W9" s="157"/>
      <c r="X9" s="157" t="s">
        <v>154</v>
      </c>
      <c r="Y9" s="157" t="s">
        <v>155</v>
      </c>
      <c r="Z9" s="147"/>
      <c r="AA9" s="147"/>
      <c r="AB9" s="147"/>
      <c r="AC9" s="147"/>
      <c r="AD9" s="147"/>
      <c r="AE9" s="147"/>
      <c r="AF9" s="147"/>
      <c r="AG9" s="147" t="s">
        <v>156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46" t="s">
        <v>157</v>
      </c>
      <c r="D10" s="247"/>
      <c r="E10" s="247"/>
      <c r="F10" s="247"/>
      <c r="G10" s="24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158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5" t="s">
        <v>159</v>
      </c>
      <c r="D11" s="158"/>
      <c r="E11" s="159">
        <v>2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160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1" t="s">
        <v>147</v>
      </c>
      <c r="B12" s="162" t="s">
        <v>67</v>
      </c>
      <c r="C12" s="183" t="s">
        <v>68</v>
      </c>
      <c r="D12" s="163"/>
      <c r="E12" s="164"/>
      <c r="F12" s="165"/>
      <c r="G12" s="165">
        <f>SUMIF(AG13:AG14,"&lt;&gt;NOR",G13:G14)</f>
        <v>0</v>
      </c>
      <c r="H12" s="165"/>
      <c r="I12" s="165">
        <f>SUM(I13:I14)</f>
        <v>1891.28</v>
      </c>
      <c r="J12" s="165"/>
      <c r="K12" s="165">
        <f>SUM(K13:K14)</f>
        <v>4554.6400000000003</v>
      </c>
      <c r="L12" s="165"/>
      <c r="M12" s="165">
        <f>SUM(M13:M14)</f>
        <v>0</v>
      </c>
      <c r="N12" s="164"/>
      <c r="O12" s="164">
        <f>SUM(O13:O14)</f>
        <v>7.0000000000000007E-2</v>
      </c>
      <c r="P12" s="164"/>
      <c r="Q12" s="164">
        <f>SUM(Q13:Q14)</f>
        <v>0</v>
      </c>
      <c r="R12" s="165"/>
      <c r="S12" s="165"/>
      <c r="T12" s="166"/>
      <c r="U12" s="160"/>
      <c r="V12" s="160">
        <f>SUM(V13:V14)</f>
        <v>5.93</v>
      </c>
      <c r="W12" s="160"/>
      <c r="X12" s="160"/>
      <c r="Y12" s="160"/>
      <c r="AG12" t="s">
        <v>148</v>
      </c>
    </row>
    <row r="13" spans="1:60" ht="22.5" outlineLevel="1" x14ac:dyDescent="0.2">
      <c r="A13" s="168">
        <v>2</v>
      </c>
      <c r="B13" s="169" t="s">
        <v>161</v>
      </c>
      <c r="C13" s="184" t="s">
        <v>162</v>
      </c>
      <c r="D13" s="170" t="s">
        <v>151</v>
      </c>
      <c r="E13" s="171">
        <v>6.24</v>
      </c>
      <c r="F13" s="172">
        <v>0</v>
      </c>
      <c r="G13" s="173">
        <f>ROUND(E13*F13,2)</f>
        <v>0</v>
      </c>
      <c r="H13" s="172">
        <v>303.08999999999997</v>
      </c>
      <c r="I13" s="173">
        <f>ROUND(E13*H13,2)</f>
        <v>1891.28</v>
      </c>
      <c r="J13" s="172">
        <v>729.91</v>
      </c>
      <c r="K13" s="173">
        <f>ROUND(E13*J13,2)</f>
        <v>4554.6400000000003</v>
      </c>
      <c r="L13" s="173">
        <v>21</v>
      </c>
      <c r="M13" s="173">
        <f>G13*(1+L13/100)</f>
        <v>0</v>
      </c>
      <c r="N13" s="171">
        <v>1.1690000000000001E-2</v>
      </c>
      <c r="O13" s="171">
        <f>ROUND(E13*N13,2)</f>
        <v>7.0000000000000007E-2</v>
      </c>
      <c r="P13" s="171">
        <v>0</v>
      </c>
      <c r="Q13" s="171">
        <f>ROUND(E13*P13,2)</f>
        <v>0</v>
      </c>
      <c r="R13" s="173" t="s">
        <v>152</v>
      </c>
      <c r="S13" s="173" t="s">
        <v>153</v>
      </c>
      <c r="T13" s="174" t="s">
        <v>153</v>
      </c>
      <c r="U13" s="157">
        <v>0.95</v>
      </c>
      <c r="V13" s="157">
        <f>ROUND(E13*U13,2)</f>
        <v>5.93</v>
      </c>
      <c r="W13" s="157"/>
      <c r="X13" s="157" t="s">
        <v>154</v>
      </c>
      <c r="Y13" s="157" t="s">
        <v>155</v>
      </c>
      <c r="Z13" s="147"/>
      <c r="AA13" s="147"/>
      <c r="AB13" s="147"/>
      <c r="AC13" s="147"/>
      <c r="AD13" s="147"/>
      <c r="AE13" s="147"/>
      <c r="AF13" s="147"/>
      <c r="AG13" s="147" t="s">
        <v>156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5" t="s">
        <v>163</v>
      </c>
      <c r="D14" s="158"/>
      <c r="E14" s="159">
        <v>6.24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160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x14ac:dyDescent="0.2">
      <c r="A15" s="161" t="s">
        <v>147</v>
      </c>
      <c r="B15" s="162" t="s">
        <v>69</v>
      </c>
      <c r="C15" s="183" t="s">
        <v>70</v>
      </c>
      <c r="D15" s="163"/>
      <c r="E15" s="164"/>
      <c r="F15" s="165"/>
      <c r="G15" s="165">
        <f>SUMIF(AG16:AG38,"&lt;&gt;NOR",G16:G38)</f>
        <v>0</v>
      </c>
      <c r="H15" s="165"/>
      <c r="I15" s="165">
        <f>SUM(I16:I38)</f>
        <v>6596.25</v>
      </c>
      <c r="J15" s="165"/>
      <c r="K15" s="165">
        <f>SUM(K16:K38)</f>
        <v>25812.44</v>
      </c>
      <c r="L15" s="165"/>
      <c r="M15" s="165">
        <f>SUM(M16:M38)</f>
        <v>0</v>
      </c>
      <c r="N15" s="164"/>
      <c r="O15" s="164">
        <f>SUM(O16:O38)</f>
        <v>1.7300000000000002</v>
      </c>
      <c r="P15" s="164"/>
      <c r="Q15" s="164">
        <f>SUM(Q16:Q38)</f>
        <v>0</v>
      </c>
      <c r="R15" s="165"/>
      <c r="S15" s="165"/>
      <c r="T15" s="166"/>
      <c r="U15" s="160"/>
      <c r="V15" s="160">
        <f>SUM(V16:V38)</f>
        <v>37.79</v>
      </c>
      <c r="W15" s="160"/>
      <c r="X15" s="160"/>
      <c r="Y15" s="160"/>
      <c r="AG15" t="s">
        <v>148</v>
      </c>
    </row>
    <row r="16" spans="1:60" outlineLevel="1" x14ac:dyDescent="0.2">
      <c r="A16" s="168">
        <v>3</v>
      </c>
      <c r="B16" s="169" t="s">
        <v>164</v>
      </c>
      <c r="C16" s="184" t="s">
        <v>165</v>
      </c>
      <c r="D16" s="170" t="s">
        <v>151</v>
      </c>
      <c r="E16" s="171">
        <v>13.95</v>
      </c>
      <c r="F16" s="172">
        <v>0</v>
      </c>
      <c r="G16" s="173">
        <f>ROUND(E16*F16,2)</f>
        <v>0</v>
      </c>
      <c r="H16" s="172">
        <v>17.79</v>
      </c>
      <c r="I16" s="173">
        <f>ROUND(E16*H16,2)</f>
        <v>248.17</v>
      </c>
      <c r="J16" s="172">
        <v>48.61</v>
      </c>
      <c r="K16" s="173">
        <f>ROUND(E16*J16,2)</f>
        <v>678.11</v>
      </c>
      <c r="L16" s="173">
        <v>21</v>
      </c>
      <c r="M16" s="173">
        <f>G16*(1+L16/100)</f>
        <v>0</v>
      </c>
      <c r="N16" s="171">
        <v>4.0000000000000003E-5</v>
      </c>
      <c r="O16" s="171">
        <f>ROUND(E16*N16,2)</f>
        <v>0</v>
      </c>
      <c r="P16" s="171">
        <v>0</v>
      </c>
      <c r="Q16" s="171">
        <f>ROUND(E16*P16,2)</f>
        <v>0</v>
      </c>
      <c r="R16" s="173" t="s">
        <v>152</v>
      </c>
      <c r="S16" s="173" t="s">
        <v>153</v>
      </c>
      <c r="T16" s="174" t="s">
        <v>153</v>
      </c>
      <c r="U16" s="157">
        <v>7.8E-2</v>
      </c>
      <c r="V16" s="157">
        <f>ROUND(E16*U16,2)</f>
        <v>1.0900000000000001</v>
      </c>
      <c r="W16" s="157"/>
      <c r="X16" s="157" t="s">
        <v>154</v>
      </c>
      <c r="Y16" s="157" t="s">
        <v>155</v>
      </c>
      <c r="Z16" s="147"/>
      <c r="AA16" s="147"/>
      <c r="AB16" s="147"/>
      <c r="AC16" s="147"/>
      <c r="AD16" s="147"/>
      <c r="AE16" s="147"/>
      <c r="AF16" s="147"/>
      <c r="AG16" s="147" t="s">
        <v>156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2" x14ac:dyDescent="0.2">
      <c r="A17" s="154"/>
      <c r="B17" s="155"/>
      <c r="C17" s="246" t="s">
        <v>166</v>
      </c>
      <c r="D17" s="247"/>
      <c r="E17" s="247"/>
      <c r="F17" s="247"/>
      <c r="G17" s="24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158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75" t="str">
        <f>C17</f>
        <v>které se zřizují před úpravami povrchu, a obalení osazených dveřních zárubní před znečištěním při úpravách povrchu nástřikem plastických maltovin včetně pozdějšího odkrytí,</v>
      </c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5" t="s">
        <v>167</v>
      </c>
      <c r="D18" s="158"/>
      <c r="E18" s="159">
        <v>9.4499999999999993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160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185" t="s">
        <v>168</v>
      </c>
      <c r="D19" s="158"/>
      <c r="E19" s="159">
        <v>1.8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160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5" t="s">
        <v>169</v>
      </c>
      <c r="D20" s="158"/>
      <c r="E20" s="159">
        <v>2.7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160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68">
        <v>4</v>
      </c>
      <c r="B21" s="169" t="s">
        <v>170</v>
      </c>
      <c r="C21" s="184" t="s">
        <v>171</v>
      </c>
      <c r="D21" s="170" t="s">
        <v>172</v>
      </c>
      <c r="E21" s="171">
        <v>15.6</v>
      </c>
      <c r="F21" s="172">
        <v>0</v>
      </c>
      <c r="G21" s="173">
        <f>ROUND(E21*F21,2)</f>
        <v>0</v>
      </c>
      <c r="H21" s="172">
        <v>26.49</v>
      </c>
      <c r="I21" s="173">
        <f>ROUND(E21*H21,2)</f>
        <v>413.24</v>
      </c>
      <c r="J21" s="172">
        <v>112.01</v>
      </c>
      <c r="K21" s="173">
        <f>ROUND(E21*J21,2)</f>
        <v>1747.36</v>
      </c>
      <c r="L21" s="173">
        <v>21</v>
      </c>
      <c r="M21" s="173">
        <f>G21*(1+L21/100)</f>
        <v>0</v>
      </c>
      <c r="N21" s="171">
        <v>2.5100000000000001E-3</v>
      </c>
      <c r="O21" s="171">
        <f>ROUND(E21*N21,2)</f>
        <v>0.04</v>
      </c>
      <c r="P21" s="171">
        <v>0</v>
      </c>
      <c r="Q21" s="171">
        <f>ROUND(E21*P21,2)</f>
        <v>0</v>
      </c>
      <c r="R21" s="173" t="s">
        <v>173</v>
      </c>
      <c r="S21" s="173" t="s">
        <v>153</v>
      </c>
      <c r="T21" s="174" t="s">
        <v>153</v>
      </c>
      <c r="U21" s="157">
        <v>0.18232999999999999</v>
      </c>
      <c r="V21" s="157">
        <f>ROUND(E21*U21,2)</f>
        <v>2.84</v>
      </c>
      <c r="W21" s="157"/>
      <c r="X21" s="157" t="s">
        <v>154</v>
      </c>
      <c r="Y21" s="157" t="s">
        <v>155</v>
      </c>
      <c r="Z21" s="147"/>
      <c r="AA21" s="147"/>
      <c r="AB21" s="147"/>
      <c r="AC21" s="147"/>
      <c r="AD21" s="147"/>
      <c r="AE21" s="147"/>
      <c r="AF21" s="147"/>
      <c r="AG21" s="147" t="s">
        <v>156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5" t="s">
        <v>174</v>
      </c>
      <c r="D22" s="158"/>
      <c r="E22" s="159">
        <v>15.6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160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8">
        <v>5</v>
      </c>
      <c r="B23" s="169" t="s">
        <v>175</v>
      </c>
      <c r="C23" s="184" t="s">
        <v>176</v>
      </c>
      <c r="D23" s="170" t="s">
        <v>151</v>
      </c>
      <c r="E23" s="171">
        <v>25.36</v>
      </c>
      <c r="F23" s="172">
        <v>0</v>
      </c>
      <c r="G23" s="173">
        <f>ROUND(E23*F23,2)</f>
        <v>0</v>
      </c>
      <c r="H23" s="172">
        <v>54.85</v>
      </c>
      <c r="I23" s="173">
        <f>ROUND(E23*H23,2)</f>
        <v>1391</v>
      </c>
      <c r="J23" s="172">
        <v>406.65</v>
      </c>
      <c r="K23" s="173">
        <f>ROUND(E23*J23,2)</f>
        <v>10312.64</v>
      </c>
      <c r="L23" s="173">
        <v>21</v>
      </c>
      <c r="M23" s="173">
        <f>G23*(1+L23/100)</f>
        <v>0</v>
      </c>
      <c r="N23" s="171">
        <v>4.4139999999999999E-2</v>
      </c>
      <c r="O23" s="171">
        <f>ROUND(E23*N23,2)</f>
        <v>1.1200000000000001</v>
      </c>
      <c r="P23" s="171">
        <v>0</v>
      </c>
      <c r="Q23" s="171">
        <f>ROUND(E23*P23,2)</f>
        <v>0</v>
      </c>
      <c r="R23" s="173" t="s">
        <v>152</v>
      </c>
      <c r="S23" s="173" t="s">
        <v>153</v>
      </c>
      <c r="T23" s="174" t="s">
        <v>153</v>
      </c>
      <c r="U23" s="157">
        <v>0.6</v>
      </c>
      <c r="V23" s="157">
        <f>ROUND(E23*U23,2)</f>
        <v>15.22</v>
      </c>
      <c r="W23" s="157"/>
      <c r="X23" s="157" t="s">
        <v>154</v>
      </c>
      <c r="Y23" s="157" t="s">
        <v>155</v>
      </c>
      <c r="Z23" s="147"/>
      <c r="AA23" s="147"/>
      <c r="AB23" s="147"/>
      <c r="AC23" s="147"/>
      <c r="AD23" s="147"/>
      <c r="AE23" s="147"/>
      <c r="AF23" s="147"/>
      <c r="AG23" s="147" t="s">
        <v>156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5" t="s">
        <v>177</v>
      </c>
      <c r="D24" s="158"/>
      <c r="E24" s="159">
        <v>6.08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160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5" t="s">
        <v>178</v>
      </c>
      <c r="D25" s="158"/>
      <c r="E25" s="159">
        <v>2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160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5" t="s">
        <v>179</v>
      </c>
      <c r="D26" s="158"/>
      <c r="E26" s="159">
        <v>4.32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160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5" t="s">
        <v>180</v>
      </c>
      <c r="D27" s="158"/>
      <c r="E27" s="159">
        <v>6.4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160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5" t="s">
        <v>181</v>
      </c>
      <c r="D28" s="158"/>
      <c r="E28" s="159">
        <v>3.2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160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5" t="s">
        <v>182</v>
      </c>
      <c r="D29" s="158"/>
      <c r="E29" s="159">
        <v>3.36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160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68">
        <v>6</v>
      </c>
      <c r="B30" s="169" t="s">
        <v>183</v>
      </c>
      <c r="C30" s="184" t="s">
        <v>184</v>
      </c>
      <c r="D30" s="170" t="s">
        <v>151</v>
      </c>
      <c r="E30" s="171">
        <v>2</v>
      </c>
      <c r="F30" s="172">
        <v>0</v>
      </c>
      <c r="G30" s="173">
        <f>ROUND(E30*F30,2)</f>
        <v>0</v>
      </c>
      <c r="H30" s="172">
        <v>195.61</v>
      </c>
      <c r="I30" s="173">
        <f>ROUND(E30*H30,2)</f>
        <v>391.22</v>
      </c>
      <c r="J30" s="172">
        <v>1294.3900000000001</v>
      </c>
      <c r="K30" s="173">
        <f>ROUND(E30*J30,2)</f>
        <v>2588.7800000000002</v>
      </c>
      <c r="L30" s="173">
        <v>21</v>
      </c>
      <c r="M30" s="173">
        <f>G30*(1+L30/100)</f>
        <v>0</v>
      </c>
      <c r="N30" s="171">
        <v>5.8500000000000003E-2</v>
      </c>
      <c r="O30" s="171">
        <f>ROUND(E30*N30,2)</f>
        <v>0.12</v>
      </c>
      <c r="P30" s="171">
        <v>0</v>
      </c>
      <c r="Q30" s="171">
        <f>ROUND(E30*P30,2)</f>
        <v>0</v>
      </c>
      <c r="R30" s="173" t="s">
        <v>173</v>
      </c>
      <c r="S30" s="173" t="s">
        <v>153</v>
      </c>
      <c r="T30" s="174" t="s">
        <v>153</v>
      </c>
      <c r="U30" s="157">
        <v>1.87</v>
      </c>
      <c r="V30" s="157">
        <f>ROUND(E30*U30,2)</f>
        <v>3.74</v>
      </c>
      <c r="W30" s="157"/>
      <c r="X30" s="157" t="s">
        <v>154</v>
      </c>
      <c r="Y30" s="157" t="s">
        <v>155</v>
      </c>
      <c r="Z30" s="147"/>
      <c r="AA30" s="147"/>
      <c r="AB30" s="147"/>
      <c r="AC30" s="147"/>
      <c r="AD30" s="147"/>
      <c r="AE30" s="147"/>
      <c r="AF30" s="147"/>
      <c r="AG30" s="147" t="s">
        <v>156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246" t="s">
        <v>185</v>
      </c>
      <c r="D31" s="247"/>
      <c r="E31" s="247"/>
      <c r="F31" s="247"/>
      <c r="G31" s="24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158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5" t="s">
        <v>159</v>
      </c>
      <c r="D32" s="158"/>
      <c r="E32" s="159">
        <v>2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160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68">
        <v>7</v>
      </c>
      <c r="B33" s="169" t="s">
        <v>186</v>
      </c>
      <c r="C33" s="184" t="s">
        <v>187</v>
      </c>
      <c r="D33" s="170" t="s">
        <v>151</v>
      </c>
      <c r="E33" s="171">
        <v>12.63</v>
      </c>
      <c r="F33" s="172">
        <v>0</v>
      </c>
      <c r="G33" s="173">
        <f>ROUND(E33*F33,2)</f>
        <v>0</v>
      </c>
      <c r="H33" s="172">
        <v>328.79</v>
      </c>
      <c r="I33" s="173">
        <f>ROUND(E33*H33,2)</f>
        <v>4152.62</v>
      </c>
      <c r="J33" s="172">
        <v>830.21</v>
      </c>
      <c r="K33" s="173">
        <f>ROUND(E33*J33,2)</f>
        <v>10485.549999999999</v>
      </c>
      <c r="L33" s="173">
        <v>21</v>
      </c>
      <c r="M33" s="173">
        <f>G33*(1+L33/100)</f>
        <v>0</v>
      </c>
      <c r="N33" s="171">
        <v>3.5659999999999997E-2</v>
      </c>
      <c r="O33" s="171">
        <f>ROUND(E33*N33,2)</f>
        <v>0.45</v>
      </c>
      <c r="P33" s="171">
        <v>0</v>
      </c>
      <c r="Q33" s="171">
        <f>ROUND(E33*P33,2)</f>
        <v>0</v>
      </c>
      <c r="R33" s="173" t="s">
        <v>173</v>
      </c>
      <c r="S33" s="173" t="s">
        <v>153</v>
      </c>
      <c r="T33" s="174" t="s">
        <v>153</v>
      </c>
      <c r="U33" s="157">
        <v>1.18</v>
      </c>
      <c r="V33" s="157">
        <f>ROUND(E33*U33,2)</f>
        <v>14.9</v>
      </c>
      <c r="W33" s="157"/>
      <c r="X33" s="157" t="s">
        <v>154</v>
      </c>
      <c r="Y33" s="157" t="s">
        <v>155</v>
      </c>
      <c r="Z33" s="147"/>
      <c r="AA33" s="147"/>
      <c r="AB33" s="147"/>
      <c r="AC33" s="147"/>
      <c r="AD33" s="147"/>
      <c r="AE33" s="147"/>
      <c r="AF33" s="147"/>
      <c r="AG33" s="147" t="s">
        <v>156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246" t="s">
        <v>188</v>
      </c>
      <c r="D34" s="247"/>
      <c r="E34" s="247"/>
      <c r="F34" s="247"/>
      <c r="G34" s="24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158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75" t="str">
        <f>C34</f>
        <v>okenního nebo dveřního, z pomocného pracovního lešení o výšce podlahy do 1900 mm a pro zatížení do 1,5 kPa,</v>
      </c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85" t="s">
        <v>189</v>
      </c>
      <c r="D35" s="158"/>
      <c r="E35" s="159">
        <v>6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160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5" t="s">
        <v>190</v>
      </c>
      <c r="D36" s="158"/>
      <c r="E36" s="159">
        <v>1.65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160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5" t="s">
        <v>191</v>
      </c>
      <c r="D37" s="158"/>
      <c r="E37" s="159">
        <v>1.89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160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5" t="s">
        <v>192</v>
      </c>
      <c r="D38" s="158"/>
      <c r="E38" s="159">
        <v>3.09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160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61" t="s">
        <v>147</v>
      </c>
      <c r="B39" s="162" t="s">
        <v>71</v>
      </c>
      <c r="C39" s="183" t="s">
        <v>72</v>
      </c>
      <c r="D39" s="163"/>
      <c r="E39" s="164"/>
      <c r="F39" s="165"/>
      <c r="G39" s="165">
        <f>SUMIF(AG40:AG44,"&lt;&gt;NOR",G40:G44)</f>
        <v>0</v>
      </c>
      <c r="H39" s="165"/>
      <c r="I39" s="165">
        <f>SUM(I40:I44)</f>
        <v>14623.060000000001</v>
      </c>
      <c r="J39" s="165"/>
      <c r="K39" s="165">
        <f>SUM(K40:K44)</f>
        <v>4639.55</v>
      </c>
      <c r="L39" s="165"/>
      <c r="M39" s="165">
        <f>SUM(M40:M44)</f>
        <v>0</v>
      </c>
      <c r="N39" s="164"/>
      <c r="O39" s="164">
        <f>SUM(O40:O44)</f>
        <v>1.3699999999999999</v>
      </c>
      <c r="P39" s="164"/>
      <c r="Q39" s="164">
        <f>SUM(Q40:Q44)</f>
        <v>0</v>
      </c>
      <c r="R39" s="165"/>
      <c r="S39" s="165"/>
      <c r="T39" s="166"/>
      <c r="U39" s="160"/>
      <c r="V39" s="160">
        <f>SUM(V40:V44)</f>
        <v>6.9499999999999993</v>
      </c>
      <c r="W39" s="160"/>
      <c r="X39" s="160"/>
      <c r="Y39" s="160"/>
      <c r="AG39" t="s">
        <v>148</v>
      </c>
    </row>
    <row r="40" spans="1:60" outlineLevel="1" x14ac:dyDescent="0.2">
      <c r="A40" s="168">
        <v>8</v>
      </c>
      <c r="B40" s="169" t="s">
        <v>193</v>
      </c>
      <c r="C40" s="184" t="s">
        <v>194</v>
      </c>
      <c r="D40" s="170" t="s">
        <v>151</v>
      </c>
      <c r="E40" s="171">
        <v>12.96</v>
      </c>
      <c r="F40" s="172">
        <v>0</v>
      </c>
      <c r="G40" s="173">
        <f>ROUND(E40*F40,2)</f>
        <v>0</v>
      </c>
      <c r="H40" s="172">
        <v>998.76</v>
      </c>
      <c r="I40" s="173">
        <f>ROUND(E40*H40,2)</f>
        <v>12943.93</v>
      </c>
      <c r="J40" s="172">
        <v>283.24</v>
      </c>
      <c r="K40" s="173">
        <f>ROUND(E40*J40,2)</f>
        <v>3670.79</v>
      </c>
      <c r="L40" s="173">
        <v>21</v>
      </c>
      <c r="M40" s="173">
        <f>G40*(1+L40/100)</f>
        <v>0</v>
      </c>
      <c r="N40" s="171">
        <v>9.4500000000000001E-2</v>
      </c>
      <c r="O40" s="171">
        <f>ROUND(E40*N40,2)</f>
        <v>1.22</v>
      </c>
      <c r="P40" s="171">
        <v>0</v>
      </c>
      <c r="Q40" s="171">
        <f>ROUND(E40*P40,2)</f>
        <v>0</v>
      </c>
      <c r="R40" s="173" t="s">
        <v>152</v>
      </c>
      <c r="S40" s="173" t="s">
        <v>153</v>
      </c>
      <c r="T40" s="174" t="s">
        <v>153</v>
      </c>
      <c r="U40" s="157">
        <v>0.42599999999999999</v>
      </c>
      <c r="V40" s="157">
        <f>ROUND(E40*U40,2)</f>
        <v>5.52</v>
      </c>
      <c r="W40" s="157"/>
      <c r="X40" s="157" t="s">
        <v>154</v>
      </c>
      <c r="Y40" s="157" t="s">
        <v>155</v>
      </c>
      <c r="Z40" s="147"/>
      <c r="AA40" s="147"/>
      <c r="AB40" s="147"/>
      <c r="AC40" s="147"/>
      <c r="AD40" s="147"/>
      <c r="AE40" s="147"/>
      <c r="AF40" s="147"/>
      <c r="AG40" s="147" t="s">
        <v>156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246" t="s">
        <v>195</v>
      </c>
      <c r="D41" s="247"/>
      <c r="E41" s="247"/>
      <c r="F41" s="247"/>
      <c r="G41" s="24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158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5" t="s">
        <v>196</v>
      </c>
      <c r="D42" s="158"/>
      <c r="E42" s="159">
        <v>12.96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160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68">
        <v>9</v>
      </c>
      <c r="B43" s="169" t="s">
        <v>197</v>
      </c>
      <c r="C43" s="184" t="s">
        <v>198</v>
      </c>
      <c r="D43" s="170" t="s">
        <v>151</v>
      </c>
      <c r="E43" s="171">
        <v>1.89</v>
      </c>
      <c r="F43" s="172">
        <v>0</v>
      </c>
      <c r="G43" s="173">
        <f>ROUND(E43*F43,2)</f>
        <v>0</v>
      </c>
      <c r="H43" s="172">
        <v>888.43</v>
      </c>
      <c r="I43" s="173">
        <f>ROUND(E43*H43,2)</f>
        <v>1679.13</v>
      </c>
      <c r="J43" s="172">
        <v>512.57000000000005</v>
      </c>
      <c r="K43" s="173">
        <f>ROUND(E43*J43,2)</f>
        <v>968.76</v>
      </c>
      <c r="L43" s="173">
        <v>21</v>
      </c>
      <c r="M43" s="173">
        <f>G43*(1+L43/100)</f>
        <v>0</v>
      </c>
      <c r="N43" s="171">
        <v>8.1900000000000001E-2</v>
      </c>
      <c r="O43" s="171">
        <f>ROUND(E43*N43,2)</f>
        <v>0.15</v>
      </c>
      <c r="P43" s="171">
        <v>0</v>
      </c>
      <c r="Q43" s="171">
        <f>ROUND(E43*P43,2)</f>
        <v>0</v>
      </c>
      <c r="R43" s="173" t="s">
        <v>152</v>
      </c>
      <c r="S43" s="173" t="s">
        <v>153</v>
      </c>
      <c r="T43" s="174" t="s">
        <v>153</v>
      </c>
      <c r="U43" s="157">
        <v>0.754</v>
      </c>
      <c r="V43" s="157">
        <f>ROUND(E43*U43,2)</f>
        <v>1.43</v>
      </c>
      <c r="W43" s="157"/>
      <c r="X43" s="157" t="s">
        <v>154</v>
      </c>
      <c r="Y43" s="157" t="s">
        <v>155</v>
      </c>
      <c r="Z43" s="147"/>
      <c r="AA43" s="147"/>
      <c r="AB43" s="147"/>
      <c r="AC43" s="147"/>
      <c r="AD43" s="147"/>
      <c r="AE43" s="147"/>
      <c r="AF43" s="147"/>
      <c r="AG43" s="147" t="s">
        <v>156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5" t="s">
        <v>191</v>
      </c>
      <c r="D44" s="158"/>
      <c r="E44" s="159">
        <v>1.89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160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">
      <c r="A45" s="161" t="s">
        <v>147</v>
      </c>
      <c r="B45" s="162" t="s">
        <v>73</v>
      </c>
      <c r="C45" s="183" t="s">
        <v>74</v>
      </c>
      <c r="D45" s="163"/>
      <c r="E45" s="164"/>
      <c r="F45" s="165"/>
      <c r="G45" s="165">
        <f>SUMIF(AG46:AG48,"&lt;&gt;NOR",G46:G48)</f>
        <v>0</v>
      </c>
      <c r="H45" s="165"/>
      <c r="I45" s="165">
        <f>SUM(I46:I48)</f>
        <v>2012.16</v>
      </c>
      <c r="J45" s="165"/>
      <c r="K45" s="165">
        <f>SUM(K46:K48)</f>
        <v>1811.94</v>
      </c>
      <c r="L45" s="165"/>
      <c r="M45" s="165">
        <f>SUM(M46:M48)</f>
        <v>0</v>
      </c>
      <c r="N45" s="164"/>
      <c r="O45" s="164">
        <f>SUM(O46:O48)</f>
        <v>0.04</v>
      </c>
      <c r="P45" s="164"/>
      <c r="Q45" s="164">
        <f>SUM(Q46:Q48)</f>
        <v>0</v>
      </c>
      <c r="R45" s="165"/>
      <c r="S45" s="165"/>
      <c r="T45" s="166"/>
      <c r="U45" s="160"/>
      <c r="V45" s="160">
        <f>SUM(V46:V48)</f>
        <v>2.71</v>
      </c>
      <c r="W45" s="160"/>
      <c r="X45" s="160"/>
      <c r="Y45" s="160"/>
      <c r="AG45" t="s">
        <v>148</v>
      </c>
    </row>
    <row r="46" spans="1:60" ht="22.5" outlineLevel="1" x14ac:dyDescent="0.2">
      <c r="A46" s="168">
        <v>10</v>
      </c>
      <c r="B46" s="169" t="s">
        <v>199</v>
      </c>
      <c r="C46" s="184" t="s">
        <v>200</v>
      </c>
      <c r="D46" s="170" t="s">
        <v>172</v>
      </c>
      <c r="E46" s="171">
        <v>6.3</v>
      </c>
      <c r="F46" s="172">
        <v>0</v>
      </c>
      <c r="G46" s="173">
        <f>ROUND(E46*F46,2)</f>
        <v>0</v>
      </c>
      <c r="H46" s="172">
        <v>319.39</v>
      </c>
      <c r="I46" s="173">
        <f>ROUND(E46*H46,2)</f>
        <v>2012.16</v>
      </c>
      <c r="J46" s="172">
        <v>287.61</v>
      </c>
      <c r="K46" s="173">
        <f>ROUND(E46*J46,2)</f>
        <v>1811.94</v>
      </c>
      <c r="L46" s="173">
        <v>21</v>
      </c>
      <c r="M46" s="173">
        <f>G46*(1+L46/100)</f>
        <v>0</v>
      </c>
      <c r="N46" s="171">
        <v>6.1599999999999997E-3</v>
      </c>
      <c r="O46" s="171">
        <f>ROUND(E46*N46,2)</f>
        <v>0.04</v>
      </c>
      <c r="P46" s="171">
        <v>0</v>
      </c>
      <c r="Q46" s="171">
        <f>ROUND(E46*P46,2)</f>
        <v>0</v>
      </c>
      <c r="R46" s="173" t="s">
        <v>152</v>
      </c>
      <c r="S46" s="173" t="s">
        <v>153</v>
      </c>
      <c r="T46" s="174" t="s">
        <v>153</v>
      </c>
      <c r="U46" s="157">
        <v>0.43</v>
      </c>
      <c r="V46" s="157">
        <f>ROUND(E46*U46,2)</f>
        <v>2.71</v>
      </c>
      <c r="W46" s="157"/>
      <c r="X46" s="157" t="s">
        <v>154</v>
      </c>
      <c r="Y46" s="157" t="s">
        <v>155</v>
      </c>
      <c r="Z46" s="147"/>
      <c r="AA46" s="147"/>
      <c r="AB46" s="147"/>
      <c r="AC46" s="147"/>
      <c r="AD46" s="147"/>
      <c r="AE46" s="147"/>
      <c r="AF46" s="147"/>
      <c r="AG46" s="147" t="s">
        <v>156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2.5" outlineLevel="2" x14ac:dyDescent="0.2">
      <c r="A47" s="154"/>
      <c r="B47" s="155"/>
      <c r="C47" s="246" t="s">
        <v>201</v>
      </c>
      <c r="D47" s="247"/>
      <c r="E47" s="247"/>
      <c r="F47" s="247"/>
      <c r="G47" s="24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158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75" t="str">
        <f>C47</f>
        <v>a poloplastických hmot na montážní pěnu, zapravení omítky pod parapetem, těsnění spáry mezi parapetem a rámem okna, dodávka silikonu.</v>
      </c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5" t="s">
        <v>202</v>
      </c>
      <c r="D48" s="158"/>
      <c r="E48" s="159">
        <v>6.3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160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">
      <c r="A49" s="161" t="s">
        <v>147</v>
      </c>
      <c r="B49" s="162" t="s">
        <v>75</v>
      </c>
      <c r="C49" s="183" t="s">
        <v>76</v>
      </c>
      <c r="D49" s="163"/>
      <c r="E49" s="164"/>
      <c r="F49" s="165"/>
      <c r="G49" s="165">
        <f>SUMIF(AG50:AG52,"&lt;&gt;NOR",G50:G52)</f>
        <v>0</v>
      </c>
      <c r="H49" s="165"/>
      <c r="I49" s="165">
        <f>SUM(I50:I52)</f>
        <v>2441.66</v>
      </c>
      <c r="J49" s="165"/>
      <c r="K49" s="165">
        <f>SUM(K50:K52)</f>
        <v>4855.97</v>
      </c>
      <c r="L49" s="165"/>
      <c r="M49" s="165">
        <f>SUM(M50:M52)</f>
        <v>0</v>
      </c>
      <c r="N49" s="164"/>
      <c r="O49" s="164">
        <f>SUM(O50:O52)</f>
        <v>0.06</v>
      </c>
      <c r="P49" s="164"/>
      <c r="Q49" s="164">
        <f>SUM(Q50:Q52)</f>
        <v>0</v>
      </c>
      <c r="R49" s="165"/>
      <c r="S49" s="165"/>
      <c r="T49" s="166"/>
      <c r="U49" s="160"/>
      <c r="V49" s="160">
        <f>SUM(V50:V52)</f>
        <v>7.91</v>
      </c>
      <c r="W49" s="160"/>
      <c r="X49" s="160"/>
      <c r="Y49" s="160"/>
      <c r="AG49" t="s">
        <v>148</v>
      </c>
    </row>
    <row r="50" spans="1:60" outlineLevel="1" x14ac:dyDescent="0.2">
      <c r="A50" s="168">
        <v>11</v>
      </c>
      <c r="B50" s="169" t="s">
        <v>203</v>
      </c>
      <c r="C50" s="184" t="s">
        <v>204</v>
      </c>
      <c r="D50" s="170" t="s">
        <v>151</v>
      </c>
      <c r="E50" s="171">
        <v>36.950000000000003</v>
      </c>
      <c r="F50" s="172">
        <v>0</v>
      </c>
      <c r="G50" s="173">
        <f>ROUND(E50*F50,2)</f>
        <v>0</v>
      </c>
      <c r="H50" s="172">
        <v>66.08</v>
      </c>
      <c r="I50" s="173">
        <f>ROUND(E50*H50,2)</f>
        <v>2441.66</v>
      </c>
      <c r="J50" s="172">
        <v>131.41999999999999</v>
      </c>
      <c r="K50" s="173">
        <f>ROUND(E50*J50,2)</f>
        <v>4855.97</v>
      </c>
      <c r="L50" s="173">
        <v>21</v>
      </c>
      <c r="M50" s="173">
        <f>G50*(1+L50/100)</f>
        <v>0</v>
      </c>
      <c r="N50" s="171">
        <v>1.58E-3</v>
      </c>
      <c r="O50" s="171">
        <f>ROUND(E50*N50,2)</f>
        <v>0.06</v>
      </c>
      <c r="P50" s="171">
        <v>0</v>
      </c>
      <c r="Q50" s="171">
        <f>ROUND(E50*P50,2)</f>
        <v>0</v>
      </c>
      <c r="R50" s="173" t="s">
        <v>205</v>
      </c>
      <c r="S50" s="173" t="s">
        <v>153</v>
      </c>
      <c r="T50" s="174" t="s">
        <v>153</v>
      </c>
      <c r="U50" s="157">
        <v>0.214</v>
      </c>
      <c r="V50" s="157">
        <f>ROUND(E50*U50,2)</f>
        <v>7.91</v>
      </c>
      <c r="W50" s="157"/>
      <c r="X50" s="157" t="s">
        <v>154</v>
      </c>
      <c r="Y50" s="157" t="s">
        <v>155</v>
      </c>
      <c r="Z50" s="147"/>
      <c r="AA50" s="147"/>
      <c r="AB50" s="147"/>
      <c r="AC50" s="147"/>
      <c r="AD50" s="147"/>
      <c r="AE50" s="147"/>
      <c r="AF50" s="147"/>
      <c r="AG50" s="147" t="s">
        <v>156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">
      <c r="A51" s="154"/>
      <c r="B51" s="155"/>
      <c r="C51" s="185" t="s">
        <v>206</v>
      </c>
      <c r="D51" s="158"/>
      <c r="E51" s="159">
        <v>30.71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160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5" t="s">
        <v>163</v>
      </c>
      <c r="D52" s="158"/>
      <c r="E52" s="159">
        <v>6.24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160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1" t="s">
        <v>147</v>
      </c>
      <c r="B53" s="162" t="s">
        <v>77</v>
      </c>
      <c r="C53" s="183" t="s">
        <v>78</v>
      </c>
      <c r="D53" s="163"/>
      <c r="E53" s="164"/>
      <c r="F53" s="165"/>
      <c r="G53" s="165">
        <f>SUMIF(AG54:AG57,"&lt;&gt;NOR",G54:G57)</f>
        <v>0</v>
      </c>
      <c r="H53" s="165"/>
      <c r="I53" s="165">
        <f>SUM(I54:I57)</f>
        <v>0</v>
      </c>
      <c r="J53" s="165"/>
      <c r="K53" s="165">
        <f>SUM(K54:K57)</f>
        <v>12395.57</v>
      </c>
      <c r="L53" s="165"/>
      <c r="M53" s="165">
        <f>SUM(M54:M57)</f>
        <v>0</v>
      </c>
      <c r="N53" s="164"/>
      <c r="O53" s="164">
        <f>SUM(O54:O57)</f>
        <v>0</v>
      </c>
      <c r="P53" s="164"/>
      <c r="Q53" s="164">
        <f>SUM(Q54:Q57)</f>
        <v>0</v>
      </c>
      <c r="R53" s="165"/>
      <c r="S53" s="165"/>
      <c r="T53" s="166"/>
      <c r="U53" s="160"/>
      <c r="V53" s="160">
        <f>SUM(V54:V57)</f>
        <v>21.75</v>
      </c>
      <c r="W53" s="160"/>
      <c r="X53" s="160"/>
      <c r="Y53" s="160"/>
      <c r="AG53" t="s">
        <v>148</v>
      </c>
    </row>
    <row r="54" spans="1:60" outlineLevel="1" x14ac:dyDescent="0.2">
      <c r="A54" s="168">
        <v>12</v>
      </c>
      <c r="B54" s="169" t="s">
        <v>207</v>
      </c>
      <c r="C54" s="184" t="s">
        <v>208</v>
      </c>
      <c r="D54" s="170" t="s">
        <v>151</v>
      </c>
      <c r="E54" s="171">
        <v>70.63</v>
      </c>
      <c r="F54" s="172">
        <v>0</v>
      </c>
      <c r="G54" s="173">
        <f>ROUND(E54*F54,2)</f>
        <v>0</v>
      </c>
      <c r="H54" s="172">
        <v>0</v>
      </c>
      <c r="I54" s="173">
        <f>ROUND(E54*H54,2)</f>
        <v>0</v>
      </c>
      <c r="J54" s="172">
        <v>175.5</v>
      </c>
      <c r="K54" s="173">
        <f>ROUND(E54*J54,2)</f>
        <v>12395.57</v>
      </c>
      <c r="L54" s="173">
        <v>21</v>
      </c>
      <c r="M54" s="173">
        <f>G54*(1+L54/100)</f>
        <v>0</v>
      </c>
      <c r="N54" s="171">
        <v>4.0000000000000003E-5</v>
      </c>
      <c r="O54" s="171">
        <f>ROUND(E54*N54,2)</f>
        <v>0</v>
      </c>
      <c r="P54" s="171">
        <v>0</v>
      </c>
      <c r="Q54" s="171">
        <f>ROUND(E54*P54,2)</f>
        <v>0</v>
      </c>
      <c r="R54" s="173"/>
      <c r="S54" s="173" t="s">
        <v>209</v>
      </c>
      <c r="T54" s="174" t="s">
        <v>210</v>
      </c>
      <c r="U54" s="157">
        <v>0.308</v>
      </c>
      <c r="V54" s="157">
        <f>ROUND(E54*U54,2)</f>
        <v>21.75</v>
      </c>
      <c r="W54" s="157"/>
      <c r="X54" s="157" t="s">
        <v>154</v>
      </c>
      <c r="Y54" s="157" t="s">
        <v>155</v>
      </c>
      <c r="Z54" s="147"/>
      <c r="AA54" s="147"/>
      <c r="AB54" s="147"/>
      <c r="AC54" s="147"/>
      <c r="AD54" s="147"/>
      <c r="AE54" s="147"/>
      <c r="AF54" s="147"/>
      <c r="AG54" s="147" t="s">
        <v>156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5" t="s">
        <v>206</v>
      </c>
      <c r="D55" s="158"/>
      <c r="E55" s="159">
        <v>30.71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160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5" t="s">
        <v>211</v>
      </c>
      <c r="D56" s="158"/>
      <c r="E56" s="159">
        <v>19.920000000000002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160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5" t="s">
        <v>212</v>
      </c>
      <c r="D57" s="158"/>
      <c r="E57" s="159">
        <v>20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160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x14ac:dyDescent="0.2">
      <c r="A58" s="161" t="s">
        <v>147</v>
      </c>
      <c r="B58" s="162" t="s">
        <v>79</v>
      </c>
      <c r="C58" s="183" t="s">
        <v>80</v>
      </c>
      <c r="D58" s="163"/>
      <c r="E58" s="164"/>
      <c r="F58" s="165"/>
      <c r="G58" s="165">
        <f>SUMIF(AG59:AG95,"&lt;&gt;NOR",G59:G95)</f>
        <v>0</v>
      </c>
      <c r="H58" s="165"/>
      <c r="I58" s="165">
        <f>SUM(I59:I95)</f>
        <v>653.6</v>
      </c>
      <c r="J58" s="165"/>
      <c r="K58" s="165">
        <f>SUM(K59:K95)</f>
        <v>30747.89</v>
      </c>
      <c r="L58" s="165"/>
      <c r="M58" s="165">
        <f>SUM(M59:M95)</f>
        <v>0</v>
      </c>
      <c r="N58" s="164"/>
      <c r="O58" s="164">
        <f>SUM(O59:O95)</f>
        <v>0.02</v>
      </c>
      <c r="P58" s="164"/>
      <c r="Q58" s="164">
        <f>SUM(Q59:Q95)</f>
        <v>7.7</v>
      </c>
      <c r="R58" s="165"/>
      <c r="S58" s="165"/>
      <c r="T58" s="166"/>
      <c r="U58" s="160"/>
      <c r="V58" s="160">
        <f>SUM(V59:V95)</f>
        <v>50.199999999999996</v>
      </c>
      <c r="W58" s="160"/>
      <c r="X58" s="160"/>
      <c r="Y58" s="160"/>
      <c r="AG58" t="s">
        <v>148</v>
      </c>
    </row>
    <row r="59" spans="1:60" ht="22.5" outlineLevel="1" x14ac:dyDescent="0.2">
      <c r="A59" s="168">
        <v>13</v>
      </c>
      <c r="B59" s="169" t="s">
        <v>213</v>
      </c>
      <c r="C59" s="184" t="s">
        <v>214</v>
      </c>
      <c r="D59" s="170" t="s">
        <v>215</v>
      </c>
      <c r="E59" s="171">
        <v>0.15</v>
      </c>
      <c r="F59" s="172">
        <v>0</v>
      </c>
      <c r="G59" s="173">
        <f>ROUND(E59*F59,2)</f>
        <v>0</v>
      </c>
      <c r="H59" s="172">
        <v>476.79</v>
      </c>
      <c r="I59" s="173">
        <f>ROUND(E59*H59,2)</f>
        <v>71.52</v>
      </c>
      <c r="J59" s="172">
        <v>7308.21</v>
      </c>
      <c r="K59" s="173">
        <f>ROUND(E59*J59,2)</f>
        <v>1096.23</v>
      </c>
      <c r="L59" s="173">
        <v>21</v>
      </c>
      <c r="M59" s="173">
        <f>G59*(1+L59/100)</f>
        <v>0</v>
      </c>
      <c r="N59" s="171">
        <v>1.634E-2</v>
      </c>
      <c r="O59" s="171">
        <f>ROUND(E59*N59,2)</f>
        <v>0</v>
      </c>
      <c r="P59" s="171">
        <v>2.4</v>
      </c>
      <c r="Q59" s="171">
        <f>ROUND(E59*P59,2)</f>
        <v>0.36</v>
      </c>
      <c r="R59" s="173" t="s">
        <v>216</v>
      </c>
      <c r="S59" s="173" t="s">
        <v>153</v>
      </c>
      <c r="T59" s="174" t="s">
        <v>153</v>
      </c>
      <c r="U59" s="157">
        <v>11.91</v>
      </c>
      <c r="V59" s="157">
        <f>ROUND(E59*U59,2)</f>
        <v>1.79</v>
      </c>
      <c r="W59" s="157"/>
      <c r="X59" s="157" t="s">
        <v>154</v>
      </c>
      <c r="Y59" s="157" t="s">
        <v>155</v>
      </c>
      <c r="Z59" s="147"/>
      <c r="AA59" s="147"/>
      <c r="AB59" s="147"/>
      <c r="AC59" s="147"/>
      <c r="AD59" s="147"/>
      <c r="AE59" s="147"/>
      <c r="AF59" s="147"/>
      <c r="AG59" s="147" t="s">
        <v>156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246" t="s">
        <v>217</v>
      </c>
      <c r="D60" s="247"/>
      <c r="E60" s="247"/>
      <c r="F60" s="247"/>
      <c r="G60" s="24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158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75" t="str">
        <f>C60</f>
        <v>uložených ve zdivu, včetně pomocného lešení o výšce podlahy do 1900 mm a pro zatížení do 1,5 kPa  (150 kg/m2),</v>
      </c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5" t="s">
        <v>218</v>
      </c>
      <c r="D61" s="158"/>
      <c r="E61" s="159">
        <v>0.15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160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68">
        <v>14</v>
      </c>
      <c r="B62" s="169" t="s">
        <v>219</v>
      </c>
      <c r="C62" s="184" t="s">
        <v>220</v>
      </c>
      <c r="D62" s="170" t="s">
        <v>215</v>
      </c>
      <c r="E62" s="171">
        <v>1.4256</v>
      </c>
      <c r="F62" s="172">
        <v>0</v>
      </c>
      <c r="G62" s="173">
        <f>ROUND(E62*F62,2)</f>
        <v>0</v>
      </c>
      <c r="H62" s="172">
        <v>0</v>
      </c>
      <c r="I62" s="173">
        <f>ROUND(E62*H62,2)</f>
        <v>0</v>
      </c>
      <c r="J62" s="172">
        <v>4245</v>
      </c>
      <c r="K62" s="173">
        <f>ROUND(E62*J62,2)</f>
        <v>6051.67</v>
      </c>
      <c r="L62" s="173">
        <v>21</v>
      </c>
      <c r="M62" s="173">
        <f>G62*(1+L62/100)</f>
        <v>0</v>
      </c>
      <c r="N62" s="171">
        <v>0</v>
      </c>
      <c r="O62" s="171">
        <f>ROUND(E62*N62,2)</f>
        <v>0</v>
      </c>
      <c r="P62" s="171">
        <v>2.2000000000000002</v>
      </c>
      <c r="Q62" s="171">
        <f>ROUND(E62*P62,2)</f>
        <v>3.14</v>
      </c>
      <c r="R62" s="173" t="s">
        <v>216</v>
      </c>
      <c r="S62" s="173" t="s">
        <v>153</v>
      </c>
      <c r="T62" s="174" t="s">
        <v>153</v>
      </c>
      <c r="U62" s="157">
        <v>7.2</v>
      </c>
      <c r="V62" s="157">
        <f>ROUND(E62*U62,2)</f>
        <v>10.26</v>
      </c>
      <c r="W62" s="157"/>
      <c r="X62" s="157" t="s">
        <v>154</v>
      </c>
      <c r="Y62" s="157" t="s">
        <v>155</v>
      </c>
      <c r="Z62" s="147"/>
      <c r="AA62" s="147"/>
      <c r="AB62" s="147"/>
      <c r="AC62" s="147"/>
      <c r="AD62" s="147"/>
      <c r="AE62" s="147"/>
      <c r="AF62" s="147"/>
      <c r="AG62" s="147" t="s">
        <v>156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5" t="s">
        <v>221</v>
      </c>
      <c r="D63" s="158"/>
      <c r="E63" s="159">
        <v>1.4256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160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2.5" outlineLevel="1" x14ac:dyDescent="0.2">
      <c r="A64" s="168">
        <v>15</v>
      </c>
      <c r="B64" s="169" t="s">
        <v>222</v>
      </c>
      <c r="C64" s="184" t="s">
        <v>223</v>
      </c>
      <c r="D64" s="170" t="s">
        <v>151</v>
      </c>
      <c r="E64" s="171">
        <v>12.96</v>
      </c>
      <c r="F64" s="172">
        <v>0</v>
      </c>
      <c r="G64" s="173">
        <f>ROUND(E64*F64,2)</f>
        <v>0</v>
      </c>
      <c r="H64" s="172">
        <v>0</v>
      </c>
      <c r="I64" s="173">
        <f>ROUND(E64*H64,2)</f>
        <v>0</v>
      </c>
      <c r="J64" s="172">
        <v>428.5</v>
      </c>
      <c r="K64" s="173">
        <f>ROUND(E64*J64,2)</f>
        <v>5553.36</v>
      </c>
      <c r="L64" s="173">
        <v>21</v>
      </c>
      <c r="M64" s="173">
        <f>G64*(1+L64/100)</f>
        <v>0</v>
      </c>
      <c r="N64" s="171">
        <v>0</v>
      </c>
      <c r="O64" s="171">
        <f>ROUND(E64*N64,2)</f>
        <v>0</v>
      </c>
      <c r="P64" s="171">
        <v>1.26E-2</v>
      </c>
      <c r="Q64" s="171">
        <f>ROUND(E64*P64,2)</f>
        <v>0.16</v>
      </c>
      <c r="R64" s="173" t="s">
        <v>216</v>
      </c>
      <c r="S64" s="173" t="s">
        <v>153</v>
      </c>
      <c r="T64" s="174" t="s">
        <v>153</v>
      </c>
      <c r="U64" s="157">
        <v>0.33</v>
      </c>
      <c r="V64" s="157">
        <f>ROUND(E64*U64,2)</f>
        <v>4.28</v>
      </c>
      <c r="W64" s="157"/>
      <c r="X64" s="157" t="s">
        <v>154</v>
      </c>
      <c r="Y64" s="157" t="s">
        <v>155</v>
      </c>
      <c r="Z64" s="147"/>
      <c r="AA64" s="147"/>
      <c r="AB64" s="147"/>
      <c r="AC64" s="147"/>
      <c r="AD64" s="147"/>
      <c r="AE64" s="147"/>
      <c r="AF64" s="147"/>
      <c r="AG64" s="147" t="s">
        <v>156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5" t="s">
        <v>224</v>
      </c>
      <c r="D65" s="158"/>
      <c r="E65" s="159">
        <v>12.96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160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2.5" outlineLevel="1" x14ac:dyDescent="0.2">
      <c r="A66" s="168">
        <v>16</v>
      </c>
      <c r="B66" s="169" t="s">
        <v>225</v>
      </c>
      <c r="C66" s="184" t="s">
        <v>226</v>
      </c>
      <c r="D66" s="170" t="s">
        <v>151</v>
      </c>
      <c r="E66" s="171">
        <v>2.4</v>
      </c>
      <c r="F66" s="172">
        <v>0</v>
      </c>
      <c r="G66" s="173">
        <f>ROUND(E66*F66,2)</f>
        <v>0</v>
      </c>
      <c r="H66" s="172">
        <v>0</v>
      </c>
      <c r="I66" s="173">
        <f>ROUND(E66*H66,2)</f>
        <v>0</v>
      </c>
      <c r="J66" s="172">
        <v>216</v>
      </c>
      <c r="K66" s="173">
        <f>ROUND(E66*J66,2)</f>
        <v>518.4</v>
      </c>
      <c r="L66" s="173">
        <v>21</v>
      </c>
      <c r="M66" s="173">
        <f>G66*(1+L66/100)</f>
        <v>0</v>
      </c>
      <c r="N66" s="171">
        <v>0</v>
      </c>
      <c r="O66" s="171">
        <f>ROUND(E66*N66,2)</f>
        <v>0</v>
      </c>
      <c r="P66" s="171">
        <v>5.5E-2</v>
      </c>
      <c r="Q66" s="171">
        <f>ROUND(E66*P66,2)</f>
        <v>0.13</v>
      </c>
      <c r="R66" s="173" t="s">
        <v>216</v>
      </c>
      <c r="S66" s="173" t="s">
        <v>153</v>
      </c>
      <c r="T66" s="174" t="s">
        <v>153</v>
      </c>
      <c r="U66" s="157">
        <v>0.42499999999999999</v>
      </c>
      <c r="V66" s="157">
        <f>ROUND(E66*U66,2)</f>
        <v>1.02</v>
      </c>
      <c r="W66" s="157"/>
      <c r="X66" s="157" t="s">
        <v>154</v>
      </c>
      <c r="Y66" s="157" t="s">
        <v>155</v>
      </c>
      <c r="Z66" s="147"/>
      <c r="AA66" s="147"/>
      <c r="AB66" s="147"/>
      <c r="AC66" s="147"/>
      <c r="AD66" s="147"/>
      <c r="AE66" s="147"/>
      <c r="AF66" s="147"/>
      <c r="AG66" s="147" t="s">
        <v>156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22.5" outlineLevel="2" x14ac:dyDescent="0.2">
      <c r="A67" s="154"/>
      <c r="B67" s="155"/>
      <c r="C67" s="246" t="s">
        <v>227</v>
      </c>
      <c r="D67" s="247"/>
      <c r="E67" s="247"/>
      <c r="F67" s="247"/>
      <c r="G67" s="24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158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75" t="str">
        <f>C67</f>
        <v>bez odstupu, po hrubém vybourání otvorů v jakémkoliv zdivu cihelném, včetně pomocného lešení o výšce podlahy do 1900 mm a pro zatížení do 1,5 kPa  (150 kg/m2),</v>
      </c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5" t="s">
        <v>228</v>
      </c>
      <c r="D68" s="158"/>
      <c r="E68" s="159">
        <v>2.4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160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33.75" outlineLevel="1" x14ac:dyDescent="0.2">
      <c r="A69" s="168">
        <v>17</v>
      </c>
      <c r="B69" s="169" t="s">
        <v>229</v>
      </c>
      <c r="C69" s="184" t="s">
        <v>230</v>
      </c>
      <c r="D69" s="170" t="s">
        <v>151</v>
      </c>
      <c r="E69" s="171">
        <v>4.1500000000000004</v>
      </c>
      <c r="F69" s="172">
        <v>0</v>
      </c>
      <c r="G69" s="173">
        <f>ROUND(E69*F69,2)</f>
        <v>0</v>
      </c>
      <c r="H69" s="172">
        <v>20.22</v>
      </c>
      <c r="I69" s="173">
        <f>ROUND(E69*H69,2)</f>
        <v>83.91</v>
      </c>
      <c r="J69" s="172">
        <v>184.78</v>
      </c>
      <c r="K69" s="173">
        <f>ROUND(E69*J69,2)</f>
        <v>766.84</v>
      </c>
      <c r="L69" s="173">
        <v>21</v>
      </c>
      <c r="M69" s="173">
        <f>G69*(1+L69/100)</f>
        <v>0</v>
      </c>
      <c r="N69" s="171">
        <v>6.8999999999999997E-4</v>
      </c>
      <c r="O69" s="171">
        <f>ROUND(E69*N69,2)</f>
        <v>0</v>
      </c>
      <c r="P69" s="171">
        <v>3.4000000000000002E-2</v>
      </c>
      <c r="Q69" s="171">
        <f>ROUND(E69*P69,2)</f>
        <v>0.14000000000000001</v>
      </c>
      <c r="R69" s="173" t="s">
        <v>216</v>
      </c>
      <c r="S69" s="173" t="s">
        <v>153</v>
      </c>
      <c r="T69" s="174" t="s">
        <v>153</v>
      </c>
      <c r="U69" s="157">
        <v>0.32700000000000001</v>
      </c>
      <c r="V69" s="157">
        <f>ROUND(E69*U69,2)</f>
        <v>1.36</v>
      </c>
      <c r="W69" s="157"/>
      <c r="X69" s="157" t="s">
        <v>154</v>
      </c>
      <c r="Y69" s="157" t="s">
        <v>155</v>
      </c>
      <c r="Z69" s="147"/>
      <c r="AA69" s="147"/>
      <c r="AB69" s="147"/>
      <c r="AC69" s="147"/>
      <c r="AD69" s="147"/>
      <c r="AE69" s="147"/>
      <c r="AF69" s="147"/>
      <c r="AG69" s="147" t="s">
        <v>156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5" t="s">
        <v>231</v>
      </c>
      <c r="D70" s="158"/>
      <c r="E70" s="159">
        <v>4.1500000000000004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160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33.75" outlineLevel="1" x14ac:dyDescent="0.2">
      <c r="A71" s="168">
        <v>18</v>
      </c>
      <c r="B71" s="169" t="s">
        <v>232</v>
      </c>
      <c r="C71" s="184" t="s">
        <v>233</v>
      </c>
      <c r="D71" s="170" t="s">
        <v>151</v>
      </c>
      <c r="E71" s="171">
        <v>6.6</v>
      </c>
      <c r="F71" s="172">
        <v>0</v>
      </c>
      <c r="G71" s="173">
        <f>ROUND(E71*F71,2)</f>
        <v>0</v>
      </c>
      <c r="H71" s="172">
        <v>34.17</v>
      </c>
      <c r="I71" s="173">
        <f>ROUND(E71*H71,2)</f>
        <v>225.52</v>
      </c>
      <c r="J71" s="172">
        <v>526.83000000000004</v>
      </c>
      <c r="K71" s="173">
        <f>ROUND(E71*J71,2)</f>
        <v>3477.08</v>
      </c>
      <c r="L71" s="173">
        <v>21</v>
      </c>
      <c r="M71" s="173">
        <f>G71*(1+L71/100)</f>
        <v>0</v>
      </c>
      <c r="N71" s="171">
        <v>1.17E-3</v>
      </c>
      <c r="O71" s="171">
        <f>ROUND(E71*N71,2)</f>
        <v>0.01</v>
      </c>
      <c r="P71" s="171">
        <v>7.5999999999999998E-2</v>
      </c>
      <c r="Q71" s="171">
        <f>ROUND(E71*P71,2)</f>
        <v>0.5</v>
      </c>
      <c r="R71" s="173" t="s">
        <v>216</v>
      </c>
      <c r="S71" s="173" t="s">
        <v>153</v>
      </c>
      <c r="T71" s="174" t="s">
        <v>153</v>
      </c>
      <c r="U71" s="157">
        <v>0.93899999999999995</v>
      </c>
      <c r="V71" s="157">
        <f>ROUND(E71*U71,2)</f>
        <v>6.2</v>
      </c>
      <c r="W71" s="157"/>
      <c r="X71" s="157" t="s">
        <v>154</v>
      </c>
      <c r="Y71" s="157" t="s">
        <v>155</v>
      </c>
      <c r="Z71" s="147"/>
      <c r="AA71" s="147"/>
      <c r="AB71" s="147"/>
      <c r="AC71" s="147"/>
      <c r="AD71" s="147"/>
      <c r="AE71" s="147"/>
      <c r="AF71" s="147"/>
      <c r="AG71" s="147" t="s">
        <v>156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5" t="s">
        <v>168</v>
      </c>
      <c r="D72" s="158"/>
      <c r="E72" s="159">
        <v>1.8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160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5" t="s">
        <v>234</v>
      </c>
      <c r="D73" s="158"/>
      <c r="E73" s="159">
        <v>4.8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160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68">
        <v>19</v>
      </c>
      <c r="B74" s="169" t="s">
        <v>235</v>
      </c>
      <c r="C74" s="184" t="s">
        <v>236</v>
      </c>
      <c r="D74" s="170" t="s">
        <v>172</v>
      </c>
      <c r="E74" s="171">
        <v>6.3</v>
      </c>
      <c r="F74" s="172">
        <v>0</v>
      </c>
      <c r="G74" s="173">
        <f>ROUND(E74*F74,2)</f>
        <v>0</v>
      </c>
      <c r="H74" s="172">
        <v>0</v>
      </c>
      <c r="I74" s="173">
        <f>ROUND(E74*H74,2)</f>
        <v>0</v>
      </c>
      <c r="J74" s="172">
        <v>79.8</v>
      </c>
      <c r="K74" s="173">
        <f>ROUND(E74*J74,2)</f>
        <v>502.74</v>
      </c>
      <c r="L74" s="173">
        <v>21</v>
      </c>
      <c r="M74" s="173">
        <f>G74*(1+L74/100)</f>
        <v>0</v>
      </c>
      <c r="N74" s="171">
        <v>0</v>
      </c>
      <c r="O74" s="171">
        <f>ROUND(E74*N74,2)</f>
        <v>0</v>
      </c>
      <c r="P74" s="171">
        <v>3.773E-2</v>
      </c>
      <c r="Q74" s="171">
        <f>ROUND(E74*P74,2)</f>
        <v>0.24</v>
      </c>
      <c r="R74" s="173" t="s">
        <v>216</v>
      </c>
      <c r="S74" s="173" t="s">
        <v>153</v>
      </c>
      <c r="T74" s="174" t="s">
        <v>153</v>
      </c>
      <c r="U74" s="157">
        <v>0.13</v>
      </c>
      <c r="V74" s="157">
        <f>ROUND(E74*U74,2)</f>
        <v>0.82</v>
      </c>
      <c r="W74" s="157"/>
      <c r="X74" s="157" t="s">
        <v>154</v>
      </c>
      <c r="Y74" s="157" t="s">
        <v>155</v>
      </c>
      <c r="Z74" s="147"/>
      <c r="AA74" s="147"/>
      <c r="AB74" s="147"/>
      <c r="AC74" s="147"/>
      <c r="AD74" s="147"/>
      <c r="AE74" s="147"/>
      <c r="AF74" s="147"/>
      <c r="AG74" s="147" t="s">
        <v>156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85" t="s">
        <v>202</v>
      </c>
      <c r="D75" s="158"/>
      <c r="E75" s="159">
        <v>6.3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160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6">
        <v>20</v>
      </c>
      <c r="B76" s="177" t="s">
        <v>237</v>
      </c>
      <c r="C76" s="186" t="s">
        <v>238</v>
      </c>
      <c r="D76" s="178" t="s">
        <v>172</v>
      </c>
      <c r="E76" s="179">
        <v>19</v>
      </c>
      <c r="F76" s="180">
        <v>0</v>
      </c>
      <c r="G76" s="181">
        <f>ROUND(E76*F76,2)</f>
        <v>0</v>
      </c>
      <c r="H76" s="180">
        <v>14.35</v>
      </c>
      <c r="I76" s="181">
        <f>ROUND(E76*H76,2)</f>
        <v>272.64999999999998</v>
      </c>
      <c r="J76" s="180">
        <v>199.15</v>
      </c>
      <c r="K76" s="181">
        <f>ROUND(E76*J76,2)</f>
        <v>3783.85</v>
      </c>
      <c r="L76" s="181">
        <v>21</v>
      </c>
      <c r="M76" s="181">
        <f>G76*(1+L76/100)</f>
        <v>0</v>
      </c>
      <c r="N76" s="179">
        <v>4.8999999999999998E-4</v>
      </c>
      <c r="O76" s="179">
        <f>ROUND(E76*N76,2)</f>
        <v>0.01</v>
      </c>
      <c r="P76" s="179">
        <v>1.9E-2</v>
      </c>
      <c r="Q76" s="179">
        <f>ROUND(E76*P76,2)</f>
        <v>0.36</v>
      </c>
      <c r="R76" s="181" t="s">
        <v>216</v>
      </c>
      <c r="S76" s="181" t="s">
        <v>153</v>
      </c>
      <c r="T76" s="182" t="s">
        <v>153</v>
      </c>
      <c r="U76" s="157">
        <v>0.38200000000000001</v>
      </c>
      <c r="V76" s="157">
        <f>ROUND(E76*U76,2)</f>
        <v>7.26</v>
      </c>
      <c r="W76" s="157"/>
      <c r="X76" s="157" t="s">
        <v>154</v>
      </c>
      <c r="Y76" s="157" t="s">
        <v>155</v>
      </c>
      <c r="Z76" s="147"/>
      <c r="AA76" s="147"/>
      <c r="AB76" s="147"/>
      <c r="AC76" s="147"/>
      <c r="AD76" s="147"/>
      <c r="AE76" s="147"/>
      <c r="AF76" s="147"/>
      <c r="AG76" s="147" t="s">
        <v>156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22.5" outlineLevel="1" x14ac:dyDescent="0.2">
      <c r="A77" s="168">
        <v>21</v>
      </c>
      <c r="B77" s="169" t="s">
        <v>239</v>
      </c>
      <c r="C77" s="184" t="s">
        <v>240</v>
      </c>
      <c r="D77" s="170" t="s">
        <v>151</v>
      </c>
      <c r="E77" s="171">
        <v>25.36</v>
      </c>
      <c r="F77" s="172">
        <v>0</v>
      </c>
      <c r="G77" s="173">
        <f>ROUND(E77*F77,2)</f>
        <v>0</v>
      </c>
      <c r="H77" s="172">
        <v>0</v>
      </c>
      <c r="I77" s="173">
        <f>ROUND(E77*H77,2)</f>
        <v>0</v>
      </c>
      <c r="J77" s="172">
        <v>132.5</v>
      </c>
      <c r="K77" s="173">
        <f>ROUND(E77*J77,2)</f>
        <v>3360.2</v>
      </c>
      <c r="L77" s="173">
        <v>21</v>
      </c>
      <c r="M77" s="173">
        <f>G77*(1+L77/100)</f>
        <v>0</v>
      </c>
      <c r="N77" s="171">
        <v>0</v>
      </c>
      <c r="O77" s="171">
        <f>ROUND(E77*N77,2)</f>
        <v>0</v>
      </c>
      <c r="P77" s="171">
        <v>4.5999999999999999E-2</v>
      </c>
      <c r="Q77" s="171">
        <f>ROUND(E77*P77,2)</f>
        <v>1.17</v>
      </c>
      <c r="R77" s="173" t="s">
        <v>216</v>
      </c>
      <c r="S77" s="173" t="s">
        <v>153</v>
      </c>
      <c r="T77" s="174" t="s">
        <v>153</v>
      </c>
      <c r="U77" s="157">
        <v>0.26</v>
      </c>
      <c r="V77" s="157">
        <f>ROUND(E77*U77,2)</f>
        <v>6.59</v>
      </c>
      <c r="W77" s="157"/>
      <c r="X77" s="157" t="s">
        <v>154</v>
      </c>
      <c r="Y77" s="157" t="s">
        <v>155</v>
      </c>
      <c r="Z77" s="147"/>
      <c r="AA77" s="147"/>
      <c r="AB77" s="147"/>
      <c r="AC77" s="147"/>
      <c r="AD77" s="147"/>
      <c r="AE77" s="147"/>
      <c r="AF77" s="147"/>
      <c r="AG77" s="147" t="s">
        <v>156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185" t="s">
        <v>177</v>
      </c>
      <c r="D78" s="158"/>
      <c r="E78" s="159">
        <v>6.08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160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5" t="s">
        <v>178</v>
      </c>
      <c r="D79" s="158"/>
      <c r="E79" s="159">
        <v>2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160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5" t="s">
        <v>179</v>
      </c>
      <c r="D80" s="158"/>
      <c r="E80" s="159">
        <v>4.32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160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5" t="s">
        <v>180</v>
      </c>
      <c r="D81" s="158"/>
      <c r="E81" s="159">
        <v>6.4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160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5" t="s">
        <v>181</v>
      </c>
      <c r="D82" s="158"/>
      <c r="E82" s="159">
        <v>3.2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5" t="s">
        <v>182</v>
      </c>
      <c r="D83" s="158"/>
      <c r="E83" s="159">
        <v>3.36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160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68">
        <v>22</v>
      </c>
      <c r="B84" s="169" t="s">
        <v>241</v>
      </c>
      <c r="C84" s="184" t="s">
        <v>242</v>
      </c>
      <c r="D84" s="170" t="s">
        <v>151</v>
      </c>
      <c r="E84" s="171">
        <v>25.36</v>
      </c>
      <c r="F84" s="172">
        <v>0</v>
      </c>
      <c r="G84" s="173">
        <f>ROUND(E84*F84,2)</f>
        <v>0</v>
      </c>
      <c r="H84" s="172">
        <v>0</v>
      </c>
      <c r="I84" s="173">
        <f>ROUND(E84*H84,2)</f>
        <v>0</v>
      </c>
      <c r="J84" s="172">
        <v>112</v>
      </c>
      <c r="K84" s="173">
        <f>ROUND(E84*J84,2)</f>
        <v>2840.32</v>
      </c>
      <c r="L84" s="173">
        <v>21</v>
      </c>
      <c r="M84" s="173">
        <f>G84*(1+L84/100)</f>
        <v>0</v>
      </c>
      <c r="N84" s="171">
        <v>0</v>
      </c>
      <c r="O84" s="171">
        <f>ROUND(E84*N84,2)</f>
        <v>0</v>
      </c>
      <c r="P84" s="171">
        <v>1.4E-2</v>
      </c>
      <c r="Q84" s="171">
        <f>ROUND(E84*P84,2)</f>
        <v>0.36</v>
      </c>
      <c r="R84" s="173" t="s">
        <v>216</v>
      </c>
      <c r="S84" s="173" t="s">
        <v>153</v>
      </c>
      <c r="T84" s="174" t="s">
        <v>153</v>
      </c>
      <c r="U84" s="157">
        <v>0.22</v>
      </c>
      <c r="V84" s="157">
        <f>ROUND(E84*U84,2)</f>
        <v>5.58</v>
      </c>
      <c r="W84" s="157"/>
      <c r="X84" s="157" t="s">
        <v>154</v>
      </c>
      <c r="Y84" s="157" t="s">
        <v>155</v>
      </c>
      <c r="Z84" s="147"/>
      <c r="AA84" s="147"/>
      <c r="AB84" s="147"/>
      <c r="AC84" s="147"/>
      <c r="AD84" s="147"/>
      <c r="AE84" s="147"/>
      <c r="AF84" s="147"/>
      <c r="AG84" s="147" t="s">
        <v>156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5" t="s">
        <v>177</v>
      </c>
      <c r="D85" s="158"/>
      <c r="E85" s="159">
        <v>6.08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160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5" t="s">
        <v>178</v>
      </c>
      <c r="D86" s="158"/>
      <c r="E86" s="159">
        <v>2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160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5" t="s">
        <v>179</v>
      </c>
      <c r="D87" s="158"/>
      <c r="E87" s="159">
        <v>4.32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160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5" t="s">
        <v>180</v>
      </c>
      <c r="D88" s="158"/>
      <c r="E88" s="159">
        <v>6.4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160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5" t="s">
        <v>181</v>
      </c>
      <c r="D89" s="158"/>
      <c r="E89" s="159">
        <v>3.2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160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5" t="s">
        <v>182</v>
      </c>
      <c r="D90" s="158"/>
      <c r="E90" s="159">
        <v>3.36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160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1" x14ac:dyDescent="0.2">
      <c r="A91" s="168">
        <v>23</v>
      </c>
      <c r="B91" s="169" t="s">
        <v>243</v>
      </c>
      <c r="C91" s="184" t="s">
        <v>244</v>
      </c>
      <c r="D91" s="170" t="s">
        <v>151</v>
      </c>
      <c r="E91" s="171">
        <v>16.8</v>
      </c>
      <c r="F91" s="172">
        <v>0</v>
      </c>
      <c r="G91" s="173">
        <f>ROUND(E91*F91,2)</f>
        <v>0</v>
      </c>
      <c r="H91" s="172">
        <v>0</v>
      </c>
      <c r="I91" s="173">
        <f>ROUND(E91*H91,2)</f>
        <v>0</v>
      </c>
      <c r="J91" s="172">
        <v>166.5</v>
      </c>
      <c r="K91" s="173">
        <f>ROUND(E91*J91,2)</f>
        <v>2797.2</v>
      </c>
      <c r="L91" s="173">
        <v>21</v>
      </c>
      <c r="M91" s="173">
        <f>G91*(1+L91/100)</f>
        <v>0</v>
      </c>
      <c r="N91" s="171">
        <v>0</v>
      </c>
      <c r="O91" s="171">
        <f>ROUND(E91*N91,2)</f>
        <v>0</v>
      </c>
      <c r="P91" s="171">
        <v>6.8000000000000005E-2</v>
      </c>
      <c r="Q91" s="171">
        <f>ROUND(E91*P91,2)</f>
        <v>1.1399999999999999</v>
      </c>
      <c r="R91" s="173" t="s">
        <v>216</v>
      </c>
      <c r="S91" s="173" t="s">
        <v>153</v>
      </c>
      <c r="T91" s="174" t="s">
        <v>153</v>
      </c>
      <c r="U91" s="157">
        <v>0.3</v>
      </c>
      <c r="V91" s="157">
        <f>ROUND(E91*U91,2)</f>
        <v>5.04</v>
      </c>
      <c r="W91" s="157"/>
      <c r="X91" s="157" t="s">
        <v>154</v>
      </c>
      <c r="Y91" s="157" t="s">
        <v>155</v>
      </c>
      <c r="Z91" s="147"/>
      <c r="AA91" s="147"/>
      <c r="AB91" s="147"/>
      <c r="AC91" s="147"/>
      <c r="AD91" s="147"/>
      <c r="AE91" s="147"/>
      <c r="AF91" s="147"/>
      <c r="AG91" s="147" t="s">
        <v>156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246" t="s">
        <v>245</v>
      </c>
      <c r="D92" s="247"/>
      <c r="E92" s="247"/>
      <c r="F92" s="247"/>
      <c r="G92" s="24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158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185" t="s">
        <v>177</v>
      </c>
      <c r="D93" s="158"/>
      <c r="E93" s="159">
        <v>6.08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160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5" t="s">
        <v>179</v>
      </c>
      <c r="D94" s="158"/>
      <c r="E94" s="159">
        <v>4.32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160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5" t="s">
        <v>180</v>
      </c>
      <c r="D95" s="158"/>
      <c r="E95" s="159">
        <v>6.4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160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x14ac:dyDescent="0.2">
      <c r="A96" s="161" t="s">
        <v>147</v>
      </c>
      <c r="B96" s="162" t="s">
        <v>81</v>
      </c>
      <c r="C96" s="183" t="s">
        <v>82</v>
      </c>
      <c r="D96" s="163"/>
      <c r="E96" s="164"/>
      <c r="F96" s="165"/>
      <c r="G96" s="165">
        <f>SUMIF(AG97:AG98,"&lt;&gt;NOR",G97:G98)</f>
        <v>0</v>
      </c>
      <c r="H96" s="165"/>
      <c r="I96" s="165">
        <f>SUM(I97:I98)</f>
        <v>0</v>
      </c>
      <c r="J96" s="165"/>
      <c r="K96" s="165">
        <f>SUM(K97:K98)</f>
        <v>6605.47</v>
      </c>
      <c r="L96" s="165"/>
      <c r="M96" s="165">
        <f>SUM(M97:M98)</f>
        <v>0</v>
      </c>
      <c r="N96" s="164"/>
      <c r="O96" s="164">
        <f>SUM(O97:O98)</f>
        <v>0</v>
      </c>
      <c r="P96" s="164"/>
      <c r="Q96" s="164">
        <f>SUM(Q97:Q98)</f>
        <v>0</v>
      </c>
      <c r="R96" s="165"/>
      <c r="S96" s="165"/>
      <c r="T96" s="166"/>
      <c r="U96" s="160"/>
      <c r="V96" s="160">
        <f>SUM(V97:V98)</f>
        <v>11.24</v>
      </c>
      <c r="W96" s="160"/>
      <c r="X96" s="160"/>
      <c r="Y96" s="160"/>
      <c r="AG96" t="s">
        <v>148</v>
      </c>
    </row>
    <row r="97" spans="1:60" ht="22.5" outlineLevel="1" x14ac:dyDescent="0.2">
      <c r="A97" s="168">
        <v>24</v>
      </c>
      <c r="B97" s="169" t="s">
        <v>246</v>
      </c>
      <c r="C97" s="184" t="s">
        <v>247</v>
      </c>
      <c r="D97" s="170" t="s">
        <v>248</v>
      </c>
      <c r="E97" s="171">
        <v>3.5666699999999998</v>
      </c>
      <c r="F97" s="172">
        <v>0</v>
      </c>
      <c r="G97" s="173">
        <f>ROUND(E97*F97,2)</f>
        <v>0</v>
      </c>
      <c r="H97" s="172">
        <v>0</v>
      </c>
      <c r="I97" s="173">
        <f>ROUND(E97*H97,2)</f>
        <v>0</v>
      </c>
      <c r="J97" s="172">
        <v>1852</v>
      </c>
      <c r="K97" s="173">
        <f>ROUND(E97*J97,2)</f>
        <v>6605.47</v>
      </c>
      <c r="L97" s="173">
        <v>21</v>
      </c>
      <c r="M97" s="173">
        <f>G97*(1+L97/100)</f>
        <v>0</v>
      </c>
      <c r="N97" s="171">
        <v>0</v>
      </c>
      <c r="O97" s="171">
        <f>ROUND(E97*N97,2)</f>
        <v>0</v>
      </c>
      <c r="P97" s="171">
        <v>0</v>
      </c>
      <c r="Q97" s="171">
        <f>ROUND(E97*P97,2)</f>
        <v>0</v>
      </c>
      <c r="R97" s="173" t="s">
        <v>173</v>
      </c>
      <c r="S97" s="173" t="s">
        <v>153</v>
      </c>
      <c r="T97" s="174" t="s">
        <v>153</v>
      </c>
      <c r="U97" s="157">
        <v>3.15</v>
      </c>
      <c r="V97" s="157">
        <f>ROUND(E97*U97,2)</f>
        <v>11.24</v>
      </c>
      <c r="W97" s="157"/>
      <c r="X97" s="157" t="s">
        <v>249</v>
      </c>
      <c r="Y97" s="157" t="s">
        <v>155</v>
      </c>
      <c r="Z97" s="147"/>
      <c r="AA97" s="147"/>
      <c r="AB97" s="147"/>
      <c r="AC97" s="147"/>
      <c r="AD97" s="147"/>
      <c r="AE97" s="147"/>
      <c r="AF97" s="147"/>
      <c r="AG97" s="147" t="s">
        <v>250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246" t="s">
        <v>251</v>
      </c>
      <c r="D98" s="247"/>
      <c r="E98" s="247"/>
      <c r="F98" s="247"/>
      <c r="G98" s="24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158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x14ac:dyDescent="0.2">
      <c r="A99" s="161" t="s">
        <v>147</v>
      </c>
      <c r="B99" s="162" t="s">
        <v>83</v>
      </c>
      <c r="C99" s="183" t="s">
        <v>84</v>
      </c>
      <c r="D99" s="163"/>
      <c r="E99" s="164"/>
      <c r="F99" s="165"/>
      <c r="G99" s="165">
        <f>SUMIF(AG100:AG107,"&lt;&gt;NOR",G100:G107)</f>
        <v>0</v>
      </c>
      <c r="H99" s="165"/>
      <c r="I99" s="165">
        <f>SUM(I100:I107)</f>
        <v>20941.88</v>
      </c>
      <c r="J99" s="165"/>
      <c r="K99" s="165">
        <f>SUM(K100:K107)</f>
        <v>11476.84</v>
      </c>
      <c r="L99" s="165"/>
      <c r="M99" s="165">
        <f>SUM(M100:M107)</f>
        <v>0</v>
      </c>
      <c r="N99" s="164"/>
      <c r="O99" s="164">
        <f>SUM(O100:O107)</f>
        <v>0.14000000000000001</v>
      </c>
      <c r="P99" s="164"/>
      <c r="Q99" s="164">
        <f>SUM(Q100:Q107)</f>
        <v>0</v>
      </c>
      <c r="R99" s="165"/>
      <c r="S99" s="165"/>
      <c r="T99" s="166"/>
      <c r="U99" s="160"/>
      <c r="V99" s="160">
        <f>SUM(V100:V107)</f>
        <v>0</v>
      </c>
      <c r="W99" s="160"/>
      <c r="X99" s="160"/>
      <c r="Y99" s="160"/>
      <c r="AG99" t="s">
        <v>148</v>
      </c>
    </row>
    <row r="100" spans="1:60" ht="22.5" outlineLevel="1" x14ac:dyDescent="0.2">
      <c r="A100" s="168">
        <v>25</v>
      </c>
      <c r="B100" s="169" t="s">
        <v>252</v>
      </c>
      <c r="C100" s="184" t="s">
        <v>253</v>
      </c>
      <c r="D100" s="170" t="s">
        <v>151</v>
      </c>
      <c r="E100" s="171">
        <v>38.32</v>
      </c>
      <c r="F100" s="172">
        <v>0</v>
      </c>
      <c r="G100" s="173">
        <f>ROUND(E100*F100,2)</f>
        <v>0</v>
      </c>
      <c r="H100" s="172">
        <v>546.5</v>
      </c>
      <c r="I100" s="173">
        <f>ROUND(E100*H100,2)</f>
        <v>20941.88</v>
      </c>
      <c r="J100" s="172">
        <v>299.5</v>
      </c>
      <c r="K100" s="173">
        <f>ROUND(E100*J100,2)</f>
        <v>11476.84</v>
      </c>
      <c r="L100" s="173">
        <v>21</v>
      </c>
      <c r="M100" s="173">
        <f>G100*(1+L100/100)</f>
        <v>0</v>
      </c>
      <c r="N100" s="171">
        <v>3.7799999999999999E-3</v>
      </c>
      <c r="O100" s="171">
        <f>ROUND(E100*N100,2)</f>
        <v>0.14000000000000001</v>
      </c>
      <c r="P100" s="171">
        <v>0</v>
      </c>
      <c r="Q100" s="171">
        <f>ROUND(E100*P100,2)</f>
        <v>0</v>
      </c>
      <c r="R100" s="173" t="s">
        <v>254</v>
      </c>
      <c r="S100" s="173" t="s">
        <v>153</v>
      </c>
      <c r="T100" s="174" t="s">
        <v>153</v>
      </c>
      <c r="U100" s="157">
        <v>0</v>
      </c>
      <c r="V100" s="157">
        <f>ROUND(E100*U100,2)</f>
        <v>0</v>
      </c>
      <c r="W100" s="157"/>
      <c r="X100" s="157" t="s">
        <v>255</v>
      </c>
      <c r="Y100" s="157" t="s">
        <v>155</v>
      </c>
      <c r="Z100" s="147"/>
      <c r="AA100" s="147"/>
      <c r="AB100" s="147"/>
      <c r="AC100" s="147"/>
      <c r="AD100" s="147"/>
      <c r="AE100" s="147"/>
      <c r="AF100" s="147"/>
      <c r="AG100" s="147" t="s">
        <v>256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5" t="s">
        <v>196</v>
      </c>
      <c r="D101" s="158"/>
      <c r="E101" s="159">
        <v>12.96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160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5" t="s">
        <v>177</v>
      </c>
      <c r="D102" s="158"/>
      <c r="E102" s="159">
        <v>6.08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160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5" t="s">
        <v>178</v>
      </c>
      <c r="D103" s="158"/>
      <c r="E103" s="159">
        <v>2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160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5" t="s">
        <v>179</v>
      </c>
      <c r="D104" s="158"/>
      <c r="E104" s="159">
        <v>4.32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160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5" t="s">
        <v>180</v>
      </c>
      <c r="D105" s="158"/>
      <c r="E105" s="159">
        <v>6.4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160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5" t="s">
        <v>181</v>
      </c>
      <c r="D106" s="158"/>
      <c r="E106" s="159">
        <v>3.2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160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5" t="s">
        <v>182</v>
      </c>
      <c r="D107" s="158"/>
      <c r="E107" s="159">
        <v>3.36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160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x14ac:dyDescent="0.2">
      <c r="A108" s="161" t="s">
        <v>147</v>
      </c>
      <c r="B108" s="162" t="s">
        <v>85</v>
      </c>
      <c r="C108" s="183" t="s">
        <v>86</v>
      </c>
      <c r="D108" s="163"/>
      <c r="E108" s="164"/>
      <c r="F108" s="165"/>
      <c r="G108" s="165">
        <f>SUMIF(AG109:AG122,"&lt;&gt;NOR",G109:G122)</f>
        <v>0</v>
      </c>
      <c r="H108" s="165"/>
      <c r="I108" s="165">
        <f>SUM(I109:I122)</f>
        <v>21849.75</v>
      </c>
      <c r="J108" s="165"/>
      <c r="K108" s="165">
        <f>SUM(K109:K122)</f>
        <v>18447.05</v>
      </c>
      <c r="L108" s="165"/>
      <c r="M108" s="165">
        <f>SUM(M109:M122)</f>
        <v>0</v>
      </c>
      <c r="N108" s="164"/>
      <c r="O108" s="164">
        <f>SUM(O109:O122)</f>
        <v>0.27</v>
      </c>
      <c r="P108" s="164"/>
      <c r="Q108" s="164">
        <f>SUM(Q109:Q122)</f>
        <v>0</v>
      </c>
      <c r="R108" s="165"/>
      <c r="S108" s="165"/>
      <c r="T108" s="166"/>
      <c r="U108" s="160"/>
      <c r="V108" s="160">
        <f>SUM(V109:V122)</f>
        <v>24.86</v>
      </c>
      <c r="W108" s="160"/>
      <c r="X108" s="160"/>
      <c r="Y108" s="160"/>
      <c r="AG108" t="s">
        <v>148</v>
      </c>
    </row>
    <row r="109" spans="1:60" ht="22.5" outlineLevel="1" x14ac:dyDescent="0.2">
      <c r="A109" s="168">
        <v>26</v>
      </c>
      <c r="B109" s="169" t="s">
        <v>257</v>
      </c>
      <c r="C109" s="184" t="s">
        <v>258</v>
      </c>
      <c r="D109" s="170" t="s">
        <v>151</v>
      </c>
      <c r="E109" s="171">
        <v>36.950000000000003</v>
      </c>
      <c r="F109" s="172">
        <v>0</v>
      </c>
      <c r="G109" s="173">
        <f>ROUND(E109*F109,2)</f>
        <v>0</v>
      </c>
      <c r="H109" s="172">
        <v>437.3</v>
      </c>
      <c r="I109" s="173">
        <f>ROUND(E109*H109,2)</f>
        <v>16158.24</v>
      </c>
      <c r="J109" s="172">
        <v>320.7</v>
      </c>
      <c r="K109" s="173">
        <f>ROUND(E109*J109,2)</f>
        <v>11849.87</v>
      </c>
      <c r="L109" s="173">
        <v>21</v>
      </c>
      <c r="M109" s="173">
        <f>G109*(1+L109/100)</f>
        <v>0</v>
      </c>
      <c r="N109" s="171">
        <v>6.3400000000000001E-3</v>
      </c>
      <c r="O109" s="171">
        <f>ROUND(E109*N109,2)</f>
        <v>0.23</v>
      </c>
      <c r="P109" s="171">
        <v>0</v>
      </c>
      <c r="Q109" s="171">
        <f>ROUND(E109*P109,2)</f>
        <v>0</v>
      </c>
      <c r="R109" s="173" t="s">
        <v>259</v>
      </c>
      <c r="S109" s="173" t="s">
        <v>153</v>
      </c>
      <c r="T109" s="174" t="s">
        <v>153</v>
      </c>
      <c r="U109" s="157">
        <v>0.46</v>
      </c>
      <c r="V109" s="157">
        <f>ROUND(E109*U109,2)</f>
        <v>17</v>
      </c>
      <c r="W109" s="157"/>
      <c r="X109" s="157" t="s">
        <v>154</v>
      </c>
      <c r="Y109" s="157" t="s">
        <v>155</v>
      </c>
      <c r="Z109" s="147"/>
      <c r="AA109" s="147"/>
      <c r="AB109" s="147"/>
      <c r="AC109" s="147"/>
      <c r="AD109" s="147"/>
      <c r="AE109" s="147"/>
      <c r="AF109" s="147"/>
      <c r="AG109" s="147" t="s">
        <v>156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5" t="s">
        <v>260</v>
      </c>
      <c r="D110" s="158"/>
      <c r="E110" s="159">
        <v>30.71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160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5" t="s">
        <v>163</v>
      </c>
      <c r="D111" s="158"/>
      <c r="E111" s="159">
        <v>6.24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160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1" x14ac:dyDescent="0.2">
      <c r="A112" s="168">
        <v>27</v>
      </c>
      <c r="B112" s="169" t="s">
        <v>261</v>
      </c>
      <c r="C112" s="184" t="s">
        <v>262</v>
      </c>
      <c r="D112" s="170" t="s">
        <v>151</v>
      </c>
      <c r="E112" s="171">
        <v>36.950000000000003</v>
      </c>
      <c r="F112" s="172">
        <v>0</v>
      </c>
      <c r="G112" s="173">
        <f>ROUND(E112*F112,2)</f>
        <v>0</v>
      </c>
      <c r="H112" s="172">
        <v>35.119999999999997</v>
      </c>
      <c r="I112" s="173">
        <f>ROUND(E112*H112,2)</f>
        <v>1297.68</v>
      </c>
      <c r="J112" s="172">
        <v>112.38</v>
      </c>
      <c r="K112" s="173">
        <f>ROUND(E112*J112,2)</f>
        <v>4152.4399999999996</v>
      </c>
      <c r="L112" s="173">
        <v>21</v>
      </c>
      <c r="M112" s="173">
        <f>G112*(1+L112/100)</f>
        <v>0</v>
      </c>
      <c r="N112" s="171">
        <v>1.8000000000000001E-4</v>
      </c>
      <c r="O112" s="171">
        <f>ROUND(E112*N112,2)</f>
        <v>0.01</v>
      </c>
      <c r="P112" s="171">
        <v>0</v>
      </c>
      <c r="Q112" s="171">
        <f>ROUND(E112*P112,2)</f>
        <v>0</v>
      </c>
      <c r="R112" s="173" t="s">
        <v>259</v>
      </c>
      <c r="S112" s="173" t="s">
        <v>153</v>
      </c>
      <c r="T112" s="174" t="s">
        <v>153</v>
      </c>
      <c r="U112" s="157">
        <v>0.16</v>
      </c>
      <c r="V112" s="157">
        <f>ROUND(E112*U112,2)</f>
        <v>5.91</v>
      </c>
      <c r="W112" s="157"/>
      <c r="X112" s="157" t="s">
        <v>154</v>
      </c>
      <c r="Y112" s="157" t="s">
        <v>155</v>
      </c>
      <c r="Z112" s="147"/>
      <c r="AA112" s="147"/>
      <c r="AB112" s="147"/>
      <c r="AC112" s="147"/>
      <c r="AD112" s="147"/>
      <c r="AE112" s="147"/>
      <c r="AF112" s="147"/>
      <c r="AG112" s="147" t="s">
        <v>156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185" t="s">
        <v>260</v>
      </c>
      <c r="D113" s="158"/>
      <c r="E113" s="159">
        <v>30.71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160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5" t="s">
        <v>163</v>
      </c>
      <c r="D114" s="158"/>
      <c r="E114" s="159">
        <v>6.24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160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68">
        <v>28</v>
      </c>
      <c r="B115" s="169" t="s">
        <v>263</v>
      </c>
      <c r="C115" s="184" t="s">
        <v>264</v>
      </c>
      <c r="D115" s="170" t="s">
        <v>151</v>
      </c>
      <c r="E115" s="171">
        <v>12.96</v>
      </c>
      <c r="F115" s="172">
        <v>0</v>
      </c>
      <c r="G115" s="173">
        <f>ROUND(E115*F115,2)</f>
        <v>0</v>
      </c>
      <c r="H115" s="172">
        <v>0</v>
      </c>
      <c r="I115" s="173">
        <f>ROUND(E115*H115,2)</f>
        <v>0</v>
      </c>
      <c r="J115" s="172">
        <v>56.2</v>
      </c>
      <c r="K115" s="173">
        <f>ROUND(E115*J115,2)</f>
        <v>728.35</v>
      </c>
      <c r="L115" s="173">
        <v>21</v>
      </c>
      <c r="M115" s="173">
        <f>G115*(1+L115/100)</f>
        <v>0</v>
      </c>
      <c r="N115" s="171">
        <v>0</v>
      </c>
      <c r="O115" s="171">
        <f>ROUND(E115*N115,2)</f>
        <v>0</v>
      </c>
      <c r="P115" s="171">
        <v>0</v>
      </c>
      <c r="Q115" s="171">
        <f>ROUND(E115*P115,2)</f>
        <v>0</v>
      </c>
      <c r="R115" s="173" t="s">
        <v>259</v>
      </c>
      <c r="S115" s="173" t="s">
        <v>153</v>
      </c>
      <c r="T115" s="174" t="s">
        <v>153</v>
      </c>
      <c r="U115" s="157">
        <v>0.08</v>
      </c>
      <c r="V115" s="157">
        <f>ROUND(E115*U115,2)</f>
        <v>1.04</v>
      </c>
      <c r="W115" s="157"/>
      <c r="X115" s="157" t="s">
        <v>154</v>
      </c>
      <c r="Y115" s="157" t="s">
        <v>155</v>
      </c>
      <c r="Z115" s="147"/>
      <c r="AA115" s="147"/>
      <c r="AB115" s="147"/>
      <c r="AC115" s="147"/>
      <c r="AD115" s="147"/>
      <c r="AE115" s="147"/>
      <c r="AF115" s="147"/>
      <c r="AG115" s="147" t="s">
        <v>156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5" t="s">
        <v>224</v>
      </c>
      <c r="D116" s="158"/>
      <c r="E116" s="159">
        <v>12.96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160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t="22.5" outlineLevel="1" x14ac:dyDescent="0.2">
      <c r="A117" s="168">
        <v>29</v>
      </c>
      <c r="B117" s="169" t="s">
        <v>265</v>
      </c>
      <c r="C117" s="184" t="s">
        <v>266</v>
      </c>
      <c r="D117" s="170" t="s">
        <v>151</v>
      </c>
      <c r="E117" s="171">
        <v>12.96</v>
      </c>
      <c r="F117" s="172">
        <v>0</v>
      </c>
      <c r="G117" s="173">
        <f>ROUND(E117*F117,2)</f>
        <v>0</v>
      </c>
      <c r="H117" s="172">
        <v>8.2799999999999994</v>
      </c>
      <c r="I117" s="173">
        <f>ROUND(E117*H117,2)</f>
        <v>107.31</v>
      </c>
      <c r="J117" s="172">
        <v>49.22</v>
      </c>
      <c r="K117" s="173">
        <f>ROUND(E117*J117,2)</f>
        <v>637.89</v>
      </c>
      <c r="L117" s="173">
        <v>21</v>
      </c>
      <c r="M117" s="173">
        <f>G117*(1+L117/100)</f>
        <v>0</v>
      </c>
      <c r="N117" s="171">
        <v>3.0000000000000001E-5</v>
      </c>
      <c r="O117" s="171">
        <f>ROUND(E117*N117,2)</f>
        <v>0</v>
      </c>
      <c r="P117" s="171">
        <v>0</v>
      </c>
      <c r="Q117" s="171">
        <f>ROUND(E117*P117,2)</f>
        <v>0</v>
      </c>
      <c r="R117" s="173" t="s">
        <v>259</v>
      </c>
      <c r="S117" s="173" t="s">
        <v>153</v>
      </c>
      <c r="T117" s="174" t="s">
        <v>153</v>
      </c>
      <c r="U117" s="157">
        <v>7.0000000000000007E-2</v>
      </c>
      <c r="V117" s="157">
        <f>ROUND(E117*U117,2)</f>
        <v>0.91</v>
      </c>
      <c r="W117" s="157"/>
      <c r="X117" s="157" t="s">
        <v>154</v>
      </c>
      <c r="Y117" s="157" t="s">
        <v>155</v>
      </c>
      <c r="Z117" s="147"/>
      <c r="AA117" s="147"/>
      <c r="AB117" s="147"/>
      <c r="AC117" s="147"/>
      <c r="AD117" s="147"/>
      <c r="AE117" s="147"/>
      <c r="AF117" s="147"/>
      <c r="AG117" s="147" t="s">
        <v>156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5" t="s">
        <v>224</v>
      </c>
      <c r="D118" s="158"/>
      <c r="E118" s="159">
        <v>12.96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160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ht="22.5" outlineLevel="1" x14ac:dyDescent="0.2">
      <c r="A119" s="168">
        <v>30</v>
      </c>
      <c r="B119" s="169" t="s">
        <v>267</v>
      </c>
      <c r="C119" s="184" t="s">
        <v>268</v>
      </c>
      <c r="D119" s="170" t="s">
        <v>151</v>
      </c>
      <c r="E119" s="171">
        <v>13.608000000000001</v>
      </c>
      <c r="F119" s="172">
        <v>0</v>
      </c>
      <c r="G119" s="173">
        <f>ROUND(E119*F119,2)</f>
        <v>0</v>
      </c>
      <c r="H119" s="172">
        <v>315</v>
      </c>
      <c r="I119" s="173">
        <f>ROUND(E119*H119,2)</f>
        <v>4286.5200000000004</v>
      </c>
      <c r="J119" s="172">
        <v>0</v>
      </c>
      <c r="K119" s="173">
        <f>ROUND(E119*J119,2)</f>
        <v>0</v>
      </c>
      <c r="L119" s="173">
        <v>21</v>
      </c>
      <c r="M119" s="173">
        <f>G119*(1+L119/100)</f>
        <v>0</v>
      </c>
      <c r="N119" s="171">
        <v>1.98E-3</v>
      </c>
      <c r="O119" s="171">
        <f>ROUND(E119*N119,2)</f>
        <v>0.03</v>
      </c>
      <c r="P119" s="171">
        <v>0</v>
      </c>
      <c r="Q119" s="171">
        <f>ROUND(E119*P119,2)</f>
        <v>0</v>
      </c>
      <c r="R119" s="173" t="s">
        <v>269</v>
      </c>
      <c r="S119" s="173" t="s">
        <v>153</v>
      </c>
      <c r="T119" s="174" t="s">
        <v>153</v>
      </c>
      <c r="U119" s="157">
        <v>0</v>
      </c>
      <c r="V119" s="157">
        <f>ROUND(E119*U119,2)</f>
        <v>0</v>
      </c>
      <c r="W119" s="157"/>
      <c r="X119" s="157" t="s">
        <v>270</v>
      </c>
      <c r="Y119" s="157" t="s">
        <v>155</v>
      </c>
      <c r="Z119" s="147"/>
      <c r="AA119" s="147"/>
      <c r="AB119" s="147"/>
      <c r="AC119" s="147"/>
      <c r="AD119" s="147"/>
      <c r="AE119" s="147"/>
      <c r="AF119" s="147"/>
      <c r="AG119" s="147" t="s">
        <v>271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">
      <c r="A120" s="154"/>
      <c r="B120" s="155"/>
      <c r="C120" s="185" t="s">
        <v>272</v>
      </c>
      <c r="D120" s="158"/>
      <c r="E120" s="159">
        <v>13.608000000000001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160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68">
        <v>31</v>
      </c>
      <c r="B121" s="169" t="s">
        <v>273</v>
      </c>
      <c r="C121" s="184" t="s">
        <v>274</v>
      </c>
      <c r="D121" s="170" t="s">
        <v>0</v>
      </c>
      <c r="E121" s="171">
        <v>392.18299999999999</v>
      </c>
      <c r="F121" s="172">
        <v>0</v>
      </c>
      <c r="G121" s="173">
        <f>ROUND(E121*F121,2)</f>
        <v>0</v>
      </c>
      <c r="H121" s="172">
        <v>0</v>
      </c>
      <c r="I121" s="173">
        <f>ROUND(E121*H121,2)</f>
        <v>0</v>
      </c>
      <c r="J121" s="172">
        <v>2.75</v>
      </c>
      <c r="K121" s="173">
        <f>ROUND(E121*J121,2)</f>
        <v>1078.5</v>
      </c>
      <c r="L121" s="173">
        <v>21</v>
      </c>
      <c r="M121" s="173">
        <f>G121*(1+L121/100)</f>
        <v>0</v>
      </c>
      <c r="N121" s="171">
        <v>0</v>
      </c>
      <c r="O121" s="171">
        <f>ROUND(E121*N121,2)</f>
        <v>0</v>
      </c>
      <c r="P121" s="171">
        <v>0</v>
      </c>
      <c r="Q121" s="171">
        <f>ROUND(E121*P121,2)</f>
        <v>0</v>
      </c>
      <c r="R121" s="173" t="s">
        <v>259</v>
      </c>
      <c r="S121" s="173" t="s">
        <v>153</v>
      </c>
      <c r="T121" s="174" t="s">
        <v>153</v>
      </c>
      <c r="U121" s="157">
        <v>0</v>
      </c>
      <c r="V121" s="157">
        <f>ROUND(E121*U121,2)</f>
        <v>0</v>
      </c>
      <c r="W121" s="157"/>
      <c r="X121" s="157" t="s">
        <v>249</v>
      </c>
      <c r="Y121" s="157" t="s">
        <v>155</v>
      </c>
      <c r="Z121" s="147"/>
      <c r="AA121" s="147"/>
      <c r="AB121" s="147"/>
      <c r="AC121" s="147"/>
      <c r="AD121" s="147"/>
      <c r="AE121" s="147"/>
      <c r="AF121" s="147"/>
      <c r="AG121" s="147" t="s">
        <v>250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246" t="s">
        <v>275</v>
      </c>
      <c r="D122" s="247"/>
      <c r="E122" s="247"/>
      <c r="F122" s="247"/>
      <c r="G122" s="24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158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x14ac:dyDescent="0.2">
      <c r="A123" s="161" t="s">
        <v>147</v>
      </c>
      <c r="B123" s="162" t="s">
        <v>87</v>
      </c>
      <c r="C123" s="183" t="s">
        <v>88</v>
      </c>
      <c r="D123" s="163"/>
      <c r="E123" s="164"/>
      <c r="F123" s="165"/>
      <c r="G123" s="165">
        <f>SUMIF(AG124:AG130,"&lt;&gt;NOR",G124:G130)</f>
        <v>0</v>
      </c>
      <c r="H123" s="165"/>
      <c r="I123" s="165">
        <f>SUM(I124:I130)</f>
        <v>430</v>
      </c>
      <c r="J123" s="165"/>
      <c r="K123" s="165">
        <f>SUM(K124:K130)</f>
        <v>1637.95</v>
      </c>
      <c r="L123" s="165"/>
      <c r="M123" s="165">
        <f>SUM(M124:M130)</f>
        <v>0</v>
      </c>
      <c r="N123" s="164"/>
      <c r="O123" s="164">
        <f>SUM(O124:O130)</f>
        <v>0</v>
      </c>
      <c r="P123" s="164"/>
      <c r="Q123" s="164">
        <f>SUM(Q124:Q130)</f>
        <v>0</v>
      </c>
      <c r="R123" s="165"/>
      <c r="S123" s="165"/>
      <c r="T123" s="166"/>
      <c r="U123" s="160"/>
      <c r="V123" s="160">
        <f>SUM(V124:V130)</f>
        <v>2.27</v>
      </c>
      <c r="W123" s="160"/>
      <c r="X123" s="160"/>
      <c r="Y123" s="160"/>
      <c r="AG123" t="s">
        <v>148</v>
      </c>
    </row>
    <row r="124" spans="1:60" outlineLevel="1" x14ac:dyDescent="0.2">
      <c r="A124" s="176">
        <v>32</v>
      </c>
      <c r="B124" s="177" t="s">
        <v>276</v>
      </c>
      <c r="C124" s="186" t="s">
        <v>277</v>
      </c>
      <c r="D124" s="178" t="s">
        <v>278</v>
      </c>
      <c r="E124" s="179">
        <v>1</v>
      </c>
      <c r="F124" s="180">
        <v>0</v>
      </c>
      <c r="G124" s="181">
        <f>ROUND(E124*F124,2)</f>
        <v>0</v>
      </c>
      <c r="H124" s="180">
        <v>59.8</v>
      </c>
      <c r="I124" s="181">
        <f>ROUND(E124*H124,2)</f>
        <v>59.8</v>
      </c>
      <c r="J124" s="180">
        <v>333.7</v>
      </c>
      <c r="K124" s="181">
        <f>ROUND(E124*J124,2)</f>
        <v>333.7</v>
      </c>
      <c r="L124" s="181">
        <v>21</v>
      </c>
      <c r="M124" s="181">
        <f>G124*(1+L124/100)</f>
        <v>0</v>
      </c>
      <c r="N124" s="179">
        <v>2.2000000000000001E-4</v>
      </c>
      <c r="O124" s="179">
        <f>ROUND(E124*N124,2)</f>
        <v>0</v>
      </c>
      <c r="P124" s="179">
        <v>0</v>
      </c>
      <c r="Q124" s="179">
        <f>ROUND(E124*P124,2)</f>
        <v>0</v>
      </c>
      <c r="R124" s="181" t="s">
        <v>279</v>
      </c>
      <c r="S124" s="181" t="s">
        <v>153</v>
      </c>
      <c r="T124" s="182" t="s">
        <v>153</v>
      </c>
      <c r="U124" s="157">
        <v>0.47499999999999998</v>
      </c>
      <c r="V124" s="157">
        <f>ROUND(E124*U124,2)</f>
        <v>0.48</v>
      </c>
      <c r="W124" s="157"/>
      <c r="X124" s="157" t="s">
        <v>154</v>
      </c>
      <c r="Y124" s="157" t="s">
        <v>155</v>
      </c>
      <c r="Z124" s="147"/>
      <c r="AA124" s="147"/>
      <c r="AB124" s="147"/>
      <c r="AC124" s="147"/>
      <c r="AD124" s="147"/>
      <c r="AE124" s="147"/>
      <c r="AF124" s="147"/>
      <c r="AG124" s="147" t="s">
        <v>156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68">
        <v>33</v>
      </c>
      <c r="B125" s="169" t="s">
        <v>280</v>
      </c>
      <c r="C125" s="184" t="s">
        <v>281</v>
      </c>
      <c r="D125" s="170" t="s">
        <v>172</v>
      </c>
      <c r="E125" s="171">
        <v>4</v>
      </c>
      <c r="F125" s="172">
        <v>0</v>
      </c>
      <c r="G125" s="173">
        <f>ROUND(E125*F125,2)</f>
        <v>0</v>
      </c>
      <c r="H125" s="172">
        <v>92.55</v>
      </c>
      <c r="I125" s="173">
        <f>ROUND(E125*H125,2)</f>
        <v>370.2</v>
      </c>
      <c r="J125" s="172">
        <v>252.45</v>
      </c>
      <c r="K125" s="173">
        <f>ROUND(E125*J125,2)</f>
        <v>1009.8</v>
      </c>
      <c r="L125" s="173">
        <v>21</v>
      </c>
      <c r="M125" s="173">
        <f>G125*(1+L125/100)</f>
        <v>0</v>
      </c>
      <c r="N125" s="171">
        <v>4.6999999999999999E-4</v>
      </c>
      <c r="O125" s="171">
        <f>ROUND(E125*N125,2)</f>
        <v>0</v>
      </c>
      <c r="P125" s="171">
        <v>0</v>
      </c>
      <c r="Q125" s="171">
        <f>ROUND(E125*P125,2)</f>
        <v>0</v>
      </c>
      <c r="R125" s="173" t="s">
        <v>279</v>
      </c>
      <c r="S125" s="173" t="s">
        <v>153</v>
      </c>
      <c r="T125" s="174" t="s">
        <v>153</v>
      </c>
      <c r="U125" s="157">
        <v>0.36</v>
      </c>
      <c r="V125" s="157">
        <f>ROUND(E125*U125,2)</f>
        <v>1.44</v>
      </c>
      <c r="W125" s="157"/>
      <c r="X125" s="157" t="s">
        <v>154</v>
      </c>
      <c r="Y125" s="157" t="s">
        <v>155</v>
      </c>
      <c r="Z125" s="147"/>
      <c r="AA125" s="147"/>
      <c r="AB125" s="147"/>
      <c r="AC125" s="147"/>
      <c r="AD125" s="147"/>
      <c r="AE125" s="147"/>
      <c r="AF125" s="147"/>
      <c r="AG125" s="147" t="s">
        <v>156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246" t="s">
        <v>282</v>
      </c>
      <c r="D126" s="247"/>
      <c r="E126" s="247"/>
      <c r="F126" s="247"/>
      <c r="G126" s="24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158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68">
        <v>34</v>
      </c>
      <c r="B127" s="169" t="s">
        <v>283</v>
      </c>
      <c r="C127" s="184" t="s">
        <v>284</v>
      </c>
      <c r="D127" s="170" t="s">
        <v>278</v>
      </c>
      <c r="E127" s="171">
        <v>2</v>
      </c>
      <c r="F127" s="172">
        <v>0</v>
      </c>
      <c r="G127" s="173">
        <f>ROUND(E127*F127,2)</f>
        <v>0</v>
      </c>
      <c r="H127" s="172">
        <v>0</v>
      </c>
      <c r="I127" s="173">
        <f>ROUND(E127*H127,2)</f>
        <v>0</v>
      </c>
      <c r="J127" s="172">
        <v>122.5</v>
      </c>
      <c r="K127" s="173">
        <f>ROUND(E127*J127,2)</f>
        <v>245</v>
      </c>
      <c r="L127" s="173">
        <v>21</v>
      </c>
      <c r="M127" s="173">
        <f>G127*(1+L127/100)</f>
        <v>0</v>
      </c>
      <c r="N127" s="171">
        <v>0</v>
      </c>
      <c r="O127" s="171">
        <f>ROUND(E127*N127,2)</f>
        <v>0</v>
      </c>
      <c r="P127" s="171">
        <v>0</v>
      </c>
      <c r="Q127" s="171">
        <f>ROUND(E127*P127,2)</f>
        <v>0</v>
      </c>
      <c r="R127" s="173" t="s">
        <v>279</v>
      </c>
      <c r="S127" s="173" t="s">
        <v>153</v>
      </c>
      <c r="T127" s="174" t="s">
        <v>153</v>
      </c>
      <c r="U127" s="157">
        <v>0.17399999999999999</v>
      </c>
      <c r="V127" s="157">
        <f>ROUND(E127*U127,2)</f>
        <v>0.35</v>
      </c>
      <c r="W127" s="157"/>
      <c r="X127" s="157" t="s">
        <v>154</v>
      </c>
      <c r="Y127" s="157" t="s">
        <v>155</v>
      </c>
      <c r="Z127" s="147"/>
      <c r="AA127" s="147"/>
      <c r="AB127" s="147"/>
      <c r="AC127" s="147"/>
      <c r="AD127" s="147"/>
      <c r="AE127" s="147"/>
      <c r="AF127" s="147"/>
      <c r="AG127" s="147" t="s">
        <v>156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246" t="s">
        <v>285</v>
      </c>
      <c r="D128" s="247"/>
      <c r="E128" s="247"/>
      <c r="F128" s="247"/>
      <c r="G128" s="24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158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68">
        <v>35</v>
      </c>
      <c r="B129" s="169" t="s">
        <v>286</v>
      </c>
      <c r="C129" s="184" t="s">
        <v>287</v>
      </c>
      <c r="D129" s="170" t="s">
        <v>0</v>
      </c>
      <c r="E129" s="171">
        <v>20.184999999999999</v>
      </c>
      <c r="F129" s="172">
        <v>0</v>
      </c>
      <c r="G129" s="173">
        <f>ROUND(E129*F129,2)</f>
        <v>0</v>
      </c>
      <c r="H129" s="172">
        <v>0</v>
      </c>
      <c r="I129" s="173">
        <f>ROUND(E129*H129,2)</f>
        <v>0</v>
      </c>
      <c r="J129" s="172">
        <v>2.4500000000000002</v>
      </c>
      <c r="K129" s="173">
        <f>ROUND(E129*J129,2)</f>
        <v>49.45</v>
      </c>
      <c r="L129" s="173">
        <v>21</v>
      </c>
      <c r="M129" s="173">
        <f>G129*(1+L129/100)</f>
        <v>0</v>
      </c>
      <c r="N129" s="171">
        <v>0</v>
      </c>
      <c r="O129" s="171">
        <f>ROUND(E129*N129,2)</f>
        <v>0</v>
      </c>
      <c r="P129" s="171">
        <v>0</v>
      </c>
      <c r="Q129" s="171">
        <f>ROUND(E129*P129,2)</f>
        <v>0</v>
      </c>
      <c r="R129" s="173" t="s">
        <v>279</v>
      </c>
      <c r="S129" s="173" t="s">
        <v>153</v>
      </c>
      <c r="T129" s="174" t="s">
        <v>153</v>
      </c>
      <c r="U129" s="157">
        <v>0</v>
      </c>
      <c r="V129" s="157">
        <f>ROUND(E129*U129,2)</f>
        <v>0</v>
      </c>
      <c r="W129" s="157"/>
      <c r="X129" s="157" t="s">
        <v>249</v>
      </c>
      <c r="Y129" s="157" t="s">
        <v>155</v>
      </c>
      <c r="Z129" s="147"/>
      <c r="AA129" s="147"/>
      <c r="AB129" s="147"/>
      <c r="AC129" s="147"/>
      <c r="AD129" s="147"/>
      <c r="AE129" s="147"/>
      <c r="AF129" s="147"/>
      <c r="AG129" s="147" t="s">
        <v>250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">
      <c r="A130" s="154"/>
      <c r="B130" s="155"/>
      <c r="C130" s="246" t="s">
        <v>288</v>
      </c>
      <c r="D130" s="247"/>
      <c r="E130" s="247"/>
      <c r="F130" s="247"/>
      <c r="G130" s="24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158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1" t="s">
        <v>147</v>
      </c>
      <c r="B131" s="162" t="s">
        <v>89</v>
      </c>
      <c r="C131" s="183" t="s">
        <v>90</v>
      </c>
      <c r="D131" s="163"/>
      <c r="E131" s="164"/>
      <c r="F131" s="165"/>
      <c r="G131" s="165">
        <f>SUMIF(AG132:AG141,"&lt;&gt;NOR",G132:G141)</f>
        <v>0</v>
      </c>
      <c r="H131" s="165"/>
      <c r="I131" s="165">
        <f>SUM(I132:I141)</f>
        <v>5937.76</v>
      </c>
      <c r="J131" s="165"/>
      <c r="K131" s="165">
        <f>SUM(K132:K141)</f>
        <v>16113.29</v>
      </c>
      <c r="L131" s="165"/>
      <c r="M131" s="165">
        <f>SUM(M132:M141)</f>
        <v>0</v>
      </c>
      <c r="N131" s="164"/>
      <c r="O131" s="164">
        <f>SUM(O132:O141)</f>
        <v>0.03</v>
      </c>
      <c r="P131" s="164"/>
      <c r="Q131" s="164">
        <f>SUM(Q132:Q141)</f>
        <v>0.03</v>
      </c>
      <c r="R131" s="165"/>
      <c r="S131" s="165"/>
      <c r="T131" s="166"/>
      <c r="U131" s="160"/>
      <c r="V131" s="160">
        <f>SUM(V132:V141)</f>
        <v>8.43</v>
      </c>
      <c r="W131" s="160"/>
      <c r="X131" s="160"/>
      <c r="Y131" s="160"/>
      <c r="AG131" t="s">
        <v>148</v>
      </c>
    </row>
    <row r="132" spans="1:60" outlineLevel="1" x14ac:dyDescent="0.2">
      <c r="A132" s="176">
        <v>36</v>
      </c>
      <c r="B132" s="177" t="s">
        <v>289</v>
      </c>
      <c r="C132" s="186" t="s">
        <v>290</v>
      </c>
      <c r="D132" s="178" t="s">
        <v>172</v>
      </c>
      <c r="E132" s="179">
        <v>15</v>
      </c>
      <c r="F132" s="180">
        <v>0</v>
      </c>
      <c r="G132" s="181">
        <f t="shared" ref="G132:G138" si="0">ROUND(E132*F132,2)</f>
        <v>0</v>
      </c>
      <c r="H132" s="180">
        <v>0</v>
      </c>
      <c r="I132" s="181">
        <f t="shared" ref="I132:I138" si="1">ROUND(E132*H132,2)</f>
        <v>0</v>
      </c>
      <c r="J132" s="180">
        <v>95.8</v>
      </c>
      <c r="K132" s="181">
        <f t="shared" ref="K132:K138" si="2">ROUND(E132*J132,2)</f>
        <v>1437</v>
      </c>
      <c r="L132" s="181">
        <v>21</v>
      </c>
      <c r="M132" s="181">
        <f t="shared" ref="M132:M138" si="3">G132*(1+L132/100)</f>
        <v>0</v>
      </c>
      <c r="N132" s="179">
        <v>0</v>
      </c>
      <c r="O132" s="179">
        <f t="shared" ref="O132:O138" si="4">ROUND(E132*N132,2)</f>
        <v>0</v>
      </c>
      <c r="P132" s="179">
        <v>2.1299999999999999E-3</v>
      </c>
      <c r="Q132" s="179">
        <f t="shared" ref="Q132:Q138" si="5">ROUND(E132*P132,2)</f>
        <v>0.03</v>
      </c>
      <c r="R132" s="181" t="s">
        <v>279</v>
      </c>
      <c r="S132" s="181" t="s">
        <v>153</v>
      </c>
      <c r="T132" s="182" t="s">
        <v>153</v>
      </c>
      <c r="U132" s="157">
        <v>0.17</v>
      </c>
      <c r="V132" s="157">
        <f t="shared" ref="V132:V138" si="6">ROUND(E132*U132,2)</f>
        <v>2.5499999999999998</v>
      </c>
      <c r="W132" s="157"/>
      <c r="X132" s="157" t="s">
        <v>154</v>
      </c>
      <c r="Y132" s="157" t="s">
        <v>155</v>
      </c>
      <c r="Z132" s="147"/>
      <c r="AA132" s="147"/>
      <c r="AB132" s="147"/>
      <c r="AC132" s="147"/>
      <c r="AD132" s="147"/>
      <c r="AE132" s="147"/>
      <c r="AF132" s="147"/>
      <c r="AG132" s="147" t="s">
        <v>156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6">
        <v>37</v>
      </c>
      <c r="B133" s="177" t="s">
        <v>291</v>
      </c>
      <c r="C133" s="186" t="s">
        <v>292</v>
      </c>
      <c r="D133" s="178" t="s">
        <v>293</v>
      </c>
      <c r="E133" s="179">
        <v>2</v>
      </c>
      <c r="F133" s="180">
        <v>0</v>
      </c>
      <c r="G133" s="181">
        <f t="shared" si="0"/>
        <v>0</v>
      </c>
      <c r="H133" s="180">
        <v>406.73</v>
      </c>
      <c r="I133" s="181">
        <f t="shared" si="1"/>
        <v>813.46</v>
      </c>
      <c r="J133" s="180">
        <v>662.27</v>
      </c>
      <c r="K133" s="181">
        <f t="shared" si="2"/>
        <v>1324.54</v>
      </c>
      <c r="L133" s="181">
        <v>21</v>
      </c>
      <c r="M133" s="181">
        <f t="shared" si="3"/>
        <v>0</v>
      </c>
      <c r="N133" s="179">
        <v>9.4000000000000004E-3</v>
      </c>
      <c r="O133" s="179">
        <f t="shared" si="4"/>
        <v>0.02</v>
      </c>
      <c r="P133" s="179">
        <v>0</v>
      </c>
      <c r="Q133" s="179">
        <f t="shared" si="5"/>
        <v>0</v>
      </c>
      <c r="R133" s="181" t="s">
        <v>279</v>
      </c>
      <c r="S133" s="181" t="s">
        <v>153</v>
      </c>
      <c r="T133" s="182" t="s">
        <v>153</v>
      </c>
      <c r="U133" s="157">
        <v>0.99299999999999999</v>
      </c>
      <c r="V133" s="157">
        <f t="shared" si="6"/>
        <v>1.99</v>
      </c>
      <c r="W133" s="157"/>
      <c r="X133" s="157" t="s">
        <v>154</v>
      </c>
      <c r="Y133" s="157" t="s">
        <v>155</v>
      </c>
      <c r="Z133" s="147"/>
      <c r="AA133" s="147"/>
      <c r="AB133" s="147"/>
      <c r="AC133" s="147"/>
      <c r="AD133" s="147"/>
      <c r="AE133" s="147"/>
      <c r="AF133" s="147"/>
      <c r="AG133" s="147" t="s">
        <v>156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76">
        <v>38</v>
      </c>
      <c r="B134" s="177" t="s">
        <v>294</v>
      </c>
      <c r="C134" s="186" t="s">
        <v>295</v>
      </c>
      <c r="D134" s="178" t="s">
        <v>293</v>
      </c>
      <c r="E134" s="179">
        <v>1</v>
      </c>
      <c r="F134" s="180">
        <v>0</v>
      </c>
      <c r="G134" s="181">
        <f t="shared" si="0"/>
        <v>0</v>
      </c>
      <c r="H134" s="180">
        <v>0</v>
      </c>
      <c r="I134" s="181">
        <f t="shared" si="1"/>
        <v>0</v>
      </c>
      <c r="J134" s="180">
        <v>497</v>
      </c>
      <c r="K134" s="181">
        <f t="shared" si="2"/>
        <v>497</v>
      </c>
      <c r="L134" s="181">
        <v>21</v>
      </c>
      <c r="M134" s="181">
        <f t="shared" si="3"/>
        <v>0</v>
      </c>
      <c r="N134" s="179">
        <v>0</v>
      </c>
      <c r="O134" s="179">
        <f t="shared" si="4"/>
        <v>0</v>
      </c>
      <c r="P134" s="179">
        <v>0</v>
      </c>
      <c r="Q134" s="179">
        <f t="shared" si="5"/>
        <v>0</v>
      </c>
      <c r="R134" s="181" t="s">
        <v>279</v>
      </c>
      <c r="S134" s="181" t="s">
        <v>153</v>
      </c>
      <c r="T134" s="182" t="s">
        <v>153</v>
      </c>
      <c r="U134" s="157">
        <v>0.65566000000000002</v>
      </c>
      <c r="V134" s="157">
        <f t="shared" si="6"/>
        <v>0.66</v>
      </c>
      <c r="W134" s="157"/>
      <c r="X134" s="157" t="s">
        <v>154</v>
      </c>
      <c r="Y134" s="157" t="s">
        <v>155</v>
      </c>
      <c r="Z134" s="147"/>
      <c r="AA134" s="147"/>
      <c r="AB134" s="147"/>
      <c r="AC134" s="147"/>
      <c r="AD134" s="147"/>
      <c r="AE134" s="147"/>
      <c r="AF134" s="147"/>
      <c r="AG134" s="147" t="s">
        <v>156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6">
        <v>39</v>
      </c>
      <c r="B135" s="177" t="s">
        <v>296</v>
      </c>
      <c r="C135" s="186" t="s">
        <v>297</v>
      </c>
      <c r="D135" s="178" t="s">
        <v>278</v>
      </c>
      <c r="E135" s="179">
        <v>3</v>
      </c>
      <c r="F135" s="180">
        <v>0</v>
      </c>
      <c r="G135" s="181">
        <f t="shared" si="0"/>
        <v>0</v>
      </c>
      <c r="H135" s="180">
        <v>0</v>
      </c>
      <c r="I135" s="181">
        <f t="shared" si="1"/>
        <v>0</v>
      </c>
      <c r="J135" s="180">
        <v>317.5</v>
      </c>
      <c r="K135" s="181">
        <f t="shared" si="2"/>
        <v>952.5</v>
      </c>
      <c r="L135" s="181">
        <v>21</v>
      </c>
      <c r="M135" s="181">
        <f t="shared" si="3"/>
        <v>0</v>
      </c>
      <c r="N135" s="179">
        <v>0</v>
      </c>
      <c r="O135" s="179">
        <f t="shared" si="4"/>
        <v>0</v>
      </c>
      <c r="P135" s="179">
        <v>0</v>
      </c>
      <c r="Q135" s="179">
        <f t="shared" si="5"/>
        <v>0</v>
      </c>
      <c r="R135" s="181" t="s">
        <v>279</v>
      </c>
      <c r="S135" s="181" t="s">
        <v>153</v>
      </c>
      <c r="T135" s="182" t="s">
        <v>153</v>
      </c>
      <c r="U135" s="157">
        <v>0.42499999999999999</v>
      </c>
      <c r="V135" s="157">
        <f t="shared" si="6"/>
        <v>1.28</v>
      </c>
      <c r="W135" s="157"/>
      <c r="X135" s="157" t="s">
        <v>154</v>
      </c>
      <c r="Y135" s="157" t="s">
        <v>155</v>
      </c>
      <c r="Z135" s="147"/>
      <c r="AA135" s="147"/>
      <c r="AB135" s="147"/>
      <c r="AC135" s="147"/>
      <c r="AD135" s="147"/>
      <c r="AE135" s="147"/>
      <c r="AF135" s="147"/>
      <c r="AG135" s="147" t="s">
        <v>156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76">
        <v>40</v>
      </c>
      <c r="B136" s="177" t="s">
        <v>298</v>
      </c>
      <c r="C136" s="186" t="s">
        <v>299</v>
      </c>
      <c r="D136" s="178" t="s">
        <v>172</v>
      </c>
      <c r="E136" s="179">
        <v>15</v>
      </c>
      <c r="F136" s="180">
        <v>0</v>
      </c>
      <c r="G136" s="181">
        <f t="shared" si="0"/>
        <v>0</v>
      </c>
      <c r="H136" s="180">
        <v>13.01</v>
      </c>
      <c r="I136" s="181">
        <f t="shared" si="1"/>
        <v>195.15</v>
      </c>
      <c r="J136" s="180">
        <v>50.29</v>
      </c>
      <c r="K136" s="181">
        <f t="shared" si="2"/>
        <v>754.35</v>
      </c>
      <c r="L136" s="181">
        <v>21</v>
      </c>
      <c r="M136" s="181">
        <f t="shared" si="3"/>
        <v>0</v>
      </c>
      <c r="N136" s="179">
        <v>1.8000000000000001E-4</v>
      </c>
      <c r="O136" s="179">
        <f t="shared" si="4"/>
        <v>0</v>
      </c>
      <c r="P136" s="179">
        <v>0</v>
      </c>
      <c r="Q136" s="179">
        <f t="shared" si="5"/>
        <v>0</v>
      </c>
      <c r="R136" s="181" t="s">
        <v>279</v>
      </c>
      <c r="S136" s="181" t="s">
        <v>153</v>
      </c>
      <c r="T136" s="182" t="s">
        <v>153</v>
      </c>
      <c r="U136" s="157">
        <v>7.0000000000000007E-2</v>
      </c>
      <c r="V136" s="157">
        <f t="shared" si="6"/>
        <v>1.05</v>
      </c>
      <c r="W136" s="157"/>
      <c r="X136" s="157" t="s">
        <v>154</v>
      </c>
      <c r="Y136" s="157" t="s">
        <v>155</v>
      </c>
      <c r="Z136" s="147"/>
      <c r="AA136" s="147"/>
      <c r="AB136" s="147"/>
      <c r="AC136" s="147"/>
      <c r="AD136" s="147"/>
      <c r="AE136" s="147"/>
      <c r="AF136" s="147"/>
      <c r="AG136" s="147" t="s">
        <v>300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76">
        <v>41</v>
      </c>
      <c r="B137" s="177" t="s">
        <v>301</v>
      </c>
      <c r="C137" s="186" t="s">
        <v>302</v>
      </c>
      <c r="D137" s="178" t="s">
        <v>172</v>
      </c>
      <c r="E137" s="179">
        <v>15</v>
      </c>
      <c r="F137" s="180">
        <v>0</v>
      </c>
      <c r="G137" s="181">
        <f t="shared" si="0"/>
        <v>0</v>
      </c>
      <c r="H137" s="180">
        <v>2.15</v>
      </c>
      <c r="I137" s="181">
        <f t="shared" si="1"/>
        <v>32.25</v>
      </c>
      <c r="J137" s="180">
        <v>43.55</v>
      </c>
      <c r="K137" s="181">
        <f t="shared" si="2"/>
        <v>653.25</v>
      </c>
      <c r="L137" s="181">
        <v>21</v>
      </c>
      <c r="M137" s="181">
        <f t="shared" si="3"/>
        <v>0</v>
      </c>
      <c r="N137" s="179">
        <v>1.0000000000000001E-5</v>
      </c>
      <c r="O137" s="179">
        <f t="shared" si="4"/>
        <v>0</v>
      </c>
      <c r="P137" s="179">
        <v>0</v>
      </c>
      <c r="Q137" s="179">
        <f t="shared" si="5"/>
        <v>0</v>
      </c>
      <c r="R137" s="181" t="s">
        <v>279</v>
      </c>
      <c r="S137" s="181" t="s">
        <v>153</v>
      </c>
      <c r="T137" s="182" t="s">
        <v>153</v>
      </c>
      <c r="U137" s="157">
        <v>0.06</v>
      </c>
      <c r="V137" s="157">
        <f t="shared" si="6"/>
        <v>0.9</v>
      </c>
      <c r="W137" s="157"/>
      <c r="X137" s="157" t="s">
        <v>154</v>
      </c>
      <c r="Y137" s="157" t="s">
        <v>155</v>
      </c>
      <c r="Z137" s="147"/>
      <c r="AA137" s="147"/>
      <c r="AB137" s="147"/>
      <c r="AC137" s="147"/>
      <c r="AD137" s="147"/>
      <c r="AE137" s="147"/>
      <c r="AF137" s="147"/>
      <c r="AG137" s="147" t="s">
        <v>300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68">
        <v>42</v>
      </c>
      <c r="B138" s="169" t="s">
        <v>303</v>
      </c>
      <c r="C138" s="184" t="s">
        <v>304</v>
      </c>
      <c r="D138" s="170" t="s">
        <v>172</v>
      </c>
      <c r="E138" s="171">
        <v>15</v>
      </c>
      <c r="F138" s="172">
        <v>0</v>
      </c>
      <c r="G138" s="173">
        <f t="shared" si="0"/>
        <v>0</v>
      </c>
      <c r="H138" s="172">
        <v>326.45999999999998</v>
      </c>
      <c r="I138" s="173">
        <f t="shared" si="1"/>
        <v>4896.8999999999996</v>
      </c>
      <c r="J138" s="172">
        <v>692.54</v>
      </c>
      <c r="K138" s="173">
        <f t="shared" si="2"/>
        <v>10388.1</v>
      </c>
      <c r="L138" s="173">
        <v>21</v>
      </c>
      <c r="M138" s="173">
        <f t="shared" si="3"/>
        <v>0</v>
      </c>
      <c r="N138" s="171">
        <v>8.7000000000000001E-4</v>
      </c>
      <c r="O138" s="171">
        <f t="shared" si="4"/>
        <v>0.01</v>
      </c>
      <c r="P138" s="171">
        <v>0</v>
      </c>
      <c r="Q138" s="171">
        <f t="shared" si="5"/>
        <v>0</v>
      </c>
      <c r="R138" s="173" t="s">
        <v>254</v>
      </c>
      <c r="S138" s="173" t="s">
        <v>153</v>
      </c>
      <c r="T138" s="174" t="s">
        <v>153</v>
      </c>
      <c r="U138" s="157">
        <v>0</v>
      </c>
      <c r="V138" s="157">
        <f t="shared" si="6"/>
        <v>0</v>
      </c>
      <c r="W138" s="157"/>
      <c r="X138" s="157" t="s">
        <v>255</v>
      </c>
      <c r="Y138" s="157" t="s">
        <v>155</v>
      </c>
      <c r="Z138" s="147"/>
      <c r="AA138" s="147"/>
      <c r="AB138" s="147"/>
      <c r="AC138" s="147"/>
      <c r="AD138" s="147"/>
      <c r="AE138" s="147"/>
      <c r="AF138" s="147"/>
      <c r="AG138" s="147" t="s">
        <v>256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246" t="s">
        <v>305</v>
      </c>
      <c r="D139" s="247"/>
      <c r="E139" s="247"/>
      <c r="F139" s="247"/>
      <c r="G139" s="24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158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68">
        <v>43</v>
      </c>
      <c r="B140" s="169" t="s">
        <v>306</v>
      </c>
      <c r="C140" s="184" t="s">
        <v>307</v>
      </c>
      <c r="D140" s="170" t="s">
        <v>0</v>
      </c>
      <c r="E140" s="171">
        <v>66.594999999999999</v>
      </c>
      <c r="F140" s="172">
        <v>0</v>
      </c>
      <c r="G140" s="173">
        <f>ROUND(E140*F140,2)</f>
        <v>0</v>
      </c>
      <c r="H140" s="172">
        <v>0</v>
      </c>
      <c r="I140" s="173">
        <f>ROUND(E140*H140,2)</f>
        <v>0</v>
      </c>
      <c r="J140" s="172">
        <v>1.6</v>
      </c>
      <c r="K140" s="173">
        <f>ROUND(E140*J140,2)</f>
        <v>106.55</v>
      </c>
      <c r="L140" s="173">
        <v>21</v>
      </c>
      <c r="M140" s="173">
        <f>G140*(1+L140/100)</f>
        <v>0</v>
      </c>
      <c r="N140" s="171">
        <v>0</v>
      </c>
      <c r="O140" s="171">
        <f>ROUND(E140*N140,2)</f>
        <v>0</v>
      </c>
      <c r="P140" s="171">
        <v>0</v>
      </c>
      <c r="Q140" s="171">
        <f>ROUND(E140*P140,2)</f>
        <v>0</v>
      </c>
      <c r="R140" s="173" t="s">
        <v>279</v>
      </c>
      <c r="S140" s="173" t="s">
        <v>153</v>
      </c>
      <c r="T140" s="174" t="s">
        <v>153</v>
      </c>
      <c r="U140" s="157">
        <v>0</v>
      </c>
      <c r="V140" s="157">
        <f>ROUND(E140*U140,2)</f>
        <v>0</v>
      </c>
      <c r="W140" s="157"/>
      <c r="X140" s="157" t="s">
        <v>249</v>
      </c>
      <c r="Y140" s="157" t="s">
        <v>155</v>
      </c>
      <c r="Z140" s="147"/>
      <c r="AA140" s="147"/>
      <c r="AB140" s="147"/>
      <c r="AC140" s="147"/>
      <c r="AD140" s="147"/>
      <c r="AE140" s="147"/>
      <c r="AF140" s="147"/>
      <c r="AG140" s="147" t="s">
        <v>250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246" t="s">
        <v>308</v>
      </c>
      <c r="D141" s="247"/>
      <c r="E141" s="247"/>
      <c r="F141" s="247"/>
      <c r="G141" s="24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158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x14ac:dyDescent="0.2">
      <c r="A142" s="161" t="s">
        <v>147</v>
      </c>
      <c r="B142" s="162" t="s">
        <v>91</v>
      </c>
      <c r="C142" s="183" t="s">
        <v>92</v>
      </c>
      <c r="D142" s="163"/>
      <c r="E142" s="164"/>
      <c r="F142" s="165"/>
      <c r="G142" s="165">
        <f>SUMIF(AG143:AG155,"&lt;&gt;NOR",G143:G155)</f>
        <v>0</v>
      </c>
      <c r="H142" s="165"/>
      <c r="I142" s="165">
        <f>SUM(I143:I155)</f>
        <v>4226.17</v>
      </c>
      <c r="J142" s="165"/>
      <c r="K142" s="165">
        <f>SUM(K143:K155)</f>
        <v>1941.01</v>
      </c>
      <c r="L142" s="165"/>
      <c r="M142" s="165">
        <f>SUM(M143:M155)</f>
        <v>0</v>
      </c>
      <c r="N142" s="164"/>
      <c r="O142" s="164">
        <f>SUM(O143:O155)</f>
        <v>0</v>
      </c>
      <c r="P142" s="164"/>
      <c r="Q142" s="164">
        <f>SUM(Q143:Q155)</f>
        <v>0.2</v>
      </c>
      <c r="R142" s="165"/>
      <c r="S142" s="165"/>
      <c r="T142" s="166"/>
      <c r="U142" s="160"/>
      <c r="V142" s="160">
        <f>SUM(V143:V155)</f>
        <v>3.17</v>
      </c>
      <c r="W142" s="160"/>
      <c r="X142" s="160"/>
      <c r="Y142" s="160"/>
      <c r="AG142" t="s">
        <v>148</v>
      </c>
    </row>
    <row r="143" spans="1:60" outlineLevel="1" x14ac:dyDescent="0.2">
      <c r="A143" s="176">
        <v>44</v>
      </c>
      <c r="B143" s="177" t="s">
        <v>309</v>
      </c>
      <c r="C143" s="186" t="s">
        <v>310</v>
      </c>
      <c r="D143" s="178" t="s">
        <v>293</v>
      </c>
      <c r="E143" s="179">
        <v>1</v>
      </c>
      <c r="F143" s="180">
        <v>0</v>
      </c>
      <c r="G143" s="181">
        <f>ROUND(E143*F143,2)</f>
        <v>0</v>
      </c>
      <c r="H143" s="180">
        <v>0</v>
      </c>
      <c r="I143" s="181">
        <f>ROUND(E143*H143,2)</f>
        <v>0</v>
      </c>
      <c r="J143" s="180">
        <v>211.5</v>
      </c>
      <c r="K143" s="181">
        <f>ROUND(E143*J143,2)</f>
        <v>211.5</v>
      </c>
      <c r="L143" s="181">
        <v>21</v>
      </c>
      <c r="M143" s="181">
        <f>G143*(1+L143/100)</f>
        <v>0</v>
      </c>
      <c r="N143" s="179">
        <v>0</v>
      </c>
      <c r="O143" s="179">
        <f>ROUND(E143*N143,2)</f>
        <v>0</v>
      </c>
      <c r="P143" s="179">
        <v>1.9460000000000002E-2</v>
      </c>
      <c r="Q143" s="179">
        <f>ROUND(E143*P143,2)</f>
        <v>0.02</v>
      </c>
      <c r="R143" s="181" t="s">
        <v>279</v>
      </c>
      <c r="S143" s="181" t="s">
        <v>153</v>
      </c>
      <c r="T143" s="182" t="s">
        <v>153</v>
      </c>
      <c r="U143" s="157">
        <v>0.38200000000000001</v>
      </c>
      <c r="V143" s="157">
        <f>ROUND(E143*U143,2)</f>
        <v>0.38</v>
      </c>
      <c r="W143" s="157"/>
      <c r="X143" s="157" t="s">
        <v>154</v>
      </c>
      <c r="Y143" s="157" t="s">
        <v>155</v>
      </c>
      <c r="Z143" s="147"/>
      <c r="AA143" s="147"/>
      <c r="AB143" s="147"/>
      <c r="AC143" s="147"/>
      <c r="AD143" s="147"/>
      <c r="AE143" s="147"/>
      <c r="AF143" s="147"/>
      <c r="AG143" s="147" t="s">
        <v>156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68">
        <v>45</v>
      </c>
      <c r="B144" s="169" t="s">
        <v>311</v>
      </c>
      <c r="C144" s="184" t="s">
        <v>312</v>
      </c>
      <c r="D144" s="170" t="s">
        <v>293</v>
      </c>
      <c r="E144" s="171">
        <v>1</v>
      </c>
      <c r="F144" s="172">
        <v>0</v>
      </c>
      <c r="G144" s="173">
        <f>ROUND(E144*F144,2)</f>
        <v>0</v>
      </c>
      <c r="H144" s="172">
        <v>0</v>
      </c>
      <c r="I144" s="173">
        <f>ROUND(E144*H144,2)</f>
        <v>0</v>
      </c>
      <c r="J144" s="172">
        <v>218</v>
      </c>
      <c r="K144" s="173">
        <f>ROUND(E144*J144,2)</f>
        <v>218</v>
      </c>
      <c r="L144" s="173">
        <v>21</v>
      </c>
      <c r="M144" s="173">
        <f>G144*(1+L144/100)</f>
        <v>0</v>
      </c>
      <c r="N144" s="171">
        <v>0</v>
      </c>
      <c r="O144" s="171">
        <f>ROUND(E144*N144,2)</f>
        <v>0</v>
      </c>
      <c r="P144" s="171">
        <v>2.7199999999999998E-2</v>
      </c>
      <c r="Q144" s="171">
        <f>ROUND(E144*P144,2)</f>
        <v>0.03</v>
      </c>
      <c r="R144" s="173" t="s">
        <v>279</v>
      </c>
      <c r="S144" s="173" t="s">
        <v>153</v>
      </c>
      <c r="T144" s="174" t="s">
        <v>153</v>
      </c>
      <c r="U144" s="157">
        <v>0.39300000000000002</v>
      </c>
      <c r="V144" s="157">
        <f>ROUND(E144*U144,2)</f>
        <v>0.39</v>
      </c>
      <c r="W144" s="157"/>
      <c r="X144" s="157" t="s">
        <v>154</v>
      </c>
      <c r="Y144" s="157" t="s">
        <v>155</v>
      </c>
      <c r="Z144" s="147"/>
      <c r="AA144" s="147"/>
      <c r="AB144" s="147"/>
      <c r="AC144" s="147"/>
      <c r="AD144" s="147"/>
      <c r="AE144" s="147"/>
      <c r="AF144" s="147"/>
      <c r="AG144" s="147" t="s">
        <v>156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246" t="s">
        <v>313</v>
      </c>
      <c r="D145" s="247"/>
      <c r="E145" s="247"/>
      <c r="F145" s="247"/>
      <c r="G145" s="24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158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76">
        <v>46</v>
      </c>
      <c r="B146" s="177" t="s">
        <v>314</v>
      </c>
      <c r="C146" s="186" t="s">
        <v>315</v>
      </c>
      <c r="D146" s="178" t="s">
        <v>293</v>
      </c>
      <c r="E146" s="179">
        <v>1</v>
      </c>
      <c r="F146" s="180">
        <v>0</v>
      </c>
      <c r="G146" s="181">
        <f t="shared" ref="G146:G154" si="7">ROUND(E146*F146,2)</f>
        <v>0</v>
      </c>
      <c r="H146" s="180">
        <v>564.92999999999995</v>
      </c>
      <c r="I146" s="181">
        <f t="shared" ref="I146:I154" si="8">ROUND(E146*H146,2)</f>
        <v>564.92999999999995</v>
      </c>
      <c r="J146" s="180">
        <v>87.07</v>
      </c>
      <c r="K146" s="181">
        <f t="shared" ref="K146:K154" si="9">ROUND(E146*J146,2)</f>
        <v>87.07</v>
      </c>
      <c r="L146" s="181">
        <v>21</v>
      </c>
      <c r="M146" s="181">
        <f t="shared" ref="M146:M154" si="10">G146*(1+L146/100)</f>
        <v>0</v>
      </c>
      <c r="N146" s="179">
        <v>2.4000000000000001E-4</v>
      </c>
      <c r="O146" s="179">
        <f t="shared" ref="O146:O154" si="11">ROUND(E146*N146,2)</f>
        <v>0</v>
      </c>
      <c r="P146" s="179">
        <v>0</v>
      </c>
      <c r="Q146" s="179">
        <f t="shared" ref="Q146:Q154" si="12">ROUND(E146*P146,2)</f>
        <v>0</v>
      </c>
      <c r="R146" s="181" t="s">
        <v>279</v>
      </c>
      <c r="S146" s="181" t="s">
        <v>153</v>
      </c>
      <c r="T146" s="182" t="s">
        <v>153</v>
      </c>
      <c r="U146" s="157">
        <v>0.124</v>
      </c>
      <c r="V146" s="157">
        <f t="shared" ref="V146:V154" si="13">ROUND(E146*U146,2)</f>
        <v>0.12</v>
      </c>
      <c r="W146" s="157"/>
      <c r="X146" s="157" t="s">
        <v>154</v>
      </c>
      <c r="Y146" s="157" t="s">
        <v>155</v>
      </c>
      <c r="Z146" s="147"/>
      <c r="AA146" s="147"/>
      <c r="AB146" s="147"/>
      <c r="AC146" s="147"/>
      <c r="AD146" s="147"/>
      <c r="AE146" s="147"/>
      <c r="AF146" s="147"/>
      <c r="AG146" s="147" t="s">
        <v>156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ht="22.5" outlineLevel="1" x14ac:dyDescent="0.2">
      <c r="A147" s="176">
        <v>47</v>
      </c>
      <c r="B147" s="177" t="s">
        <v>316</v>
      </c>
      <c r="C147" s="186" t="s">
        <v>317</v>
      </c>
      <c r="D147" s="178" t="s">
        <v>278</v>
      </c>
      <c r="E147" s="179">
        <v>1</v>
      </c>
      <c r="F147" s="180">
        <v>0</v>
      </c>
      <c r="G147" s="181">
        <f t="shared" si="7"/>
        <v>0</v>
      </c>
      <c r="H147" s="180">
        <v>2365.7399999999998</v>
      </c>
      <c r="I147" s="181">
        <f t="shared" si="8"/>
        <v>2365.7399999999998</v>
      </c>
      <c r="J147" s="180">
        <v>334.26</v>
      </c>
      <c r="K147" s="181">
        <f t="shared" si="9"/>
        <v>334.26</v>
      </c>
      <c r="L147" s="181">
        <v>21</v>
      </c>
      <c r="M147" s="181">
        <f t="shared" si="10"/>
        <v>0</v>
      </c>
      <c r="N147" s="179">
        <v>1.72E-3</v>
      </c>
      <c r="O147" s="179">
        <f t="shared" si="11"/>
        <v>0</v>
      </c>
      <c r="P147" s="179">
        <v>0</v>
      </c>
      <c r="Q147" s="179">
        <f t="shared" si="12"/>
        <v>0</v>
      </c>
      <c r="R147" s="181" t="s">
        <v>279</v>
      </c>
      <c r="S147" s="181" t="s">
        <v>153</v>
      </c>
      <c r="T147" s="182" t="s">
        <v>153</v>
      </c>
      <c r="U147" s="157">
        <v>0.47599999999999998</v>
      </c>
      <c r="V147" s="157">
        <f t="shared" si="13"/>
        <v>0.48</v>
      </c>
      <c r="W147" s="157"/>
      <c r="X147" s="157" t="s">
        <v>154</v>
      </c>
      <c r="Y147" s="157" t="s">
        <v>155</v>
      </c>
      <c r="Z147" s="147"/>
      <c r="AA147" s="147"/>
      <c r="AB147" s="147"/>
      <c r="AC147" s="147"/>
      <c r="AD147" s="147"/>
      <c r="AE147" s="147"/>
      <c r="AF147" s="147"/>
      <c r="AG147" s="147" t="s">
        <v>156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76">
        <v>48</v>
      </c>
      <c r="B148" s="177" t="s">
        <v>318</v>
      </c>
      <c r="C148" s="186" t="s">
        <v>319</v>
      </c>
      <c r="D148" s="178" t="s">
        <v>293</v>
      </c>
      <c r="E148" s="179">
        <v>1</v>
      </c>
      <c r="F148" s="180">
        <v>0</v>
      </c>
      <c r="G148" s="181">
        <f t="shared" si="7"/>
        <v>0</v>
      </c>
      <c r="H148" s="180">
        <v>0</v>
      </c>
      <c r="I148" s="181">
        <f t="shared" si="8"/>
        <v>0</v>
      </c>
      <c r="J148" s="180">
        <v>120.5</v>
      </c>
      <c r="K148" s="181">
        <f t="shared" si="9"/>
        <v>120.5</v>
      </c>
      <c r="L148" s="181">
        <v>21</v>
      </c>
      <c r="M148" s="181">
        <f t="shared" si="10"/>
        <v>0</v>
      </c>
      <c r="N148" s="179">
        <v>0</v>
      </c>
      <c r="O148" s="179">
        <f t="shared" si="11"/>
        <v>0</v>
      </c>
      <c r="P148" s="179">
        <v>1.56E-3</v>
      </c>
      <c r="Q148" s="179">
        <f t="shared" si="12"/>
        <v>0</v>
      </c>
      <c r="R148" s="181" t="s">
        <v>279</v>
      </c>
      <c r="S148" s="181" t="s">
        <v>153</v>
      </c>
      <c r="T148" s="182" t="s">
        <v>153</v>
      </c>
      <c r="U148" s="157">
        <v>0.217</v>
      </c>
      <c r="V148" s="157">
        <f t="shared" si="13"/>
        <v>0.22</v>
      </c>
      <c r="W148" s="157"/>
      <c r="X148" s="157" t="s">
        <v>154</v>
      </c>
      <c r="Y148" s="157" t="s">
        <v>155</v>
      </c>
      <c r="Z148" s="147"/>
      <c r="AA148" s="147"/>
      <c r="AB148" s="147"/>
      <c r="AC148" s="147"/>
      <c r="AD148" s="147"/>
      <c r="AE148" s="147"/>
      <c r="AF148" s="147"/>
      <c r="AG148" s="147" t="s">
        <v>156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76">
        <v>49</v>
      </c>
      <c r="B149" s="177" t="s">
        <v>320</v>
      </c>
      <c r="C149" s="186" t="s">
        <v>321</v>
      </c>
      <c r="D149" s="178" t="s">
        <v>293</v>
      </c>
      <c r="E149" s="179">
        <v>1</v>
      </c>
      <c r="F149" s="180">
        <v>0</v>
      </c>
      <c r="G149" s="181">
        <f t="shared" si="7"/>
        <v>0</v>
      </c>
      <c r="H149" s="180">
        <v>0</v>
      </c>
      <c r="I149" s="181">
        <f t="shared" si="8"/>
        <v>0</v>
      </c>
      <c r="J149" s="180">
        <v>123</v>
      </c>
      <c r="K149" s="181">
        <f t="shared" si="9"/>
        <v>123</v>
      </c>
      <c r="L149" s="181">
        <v>21</v>
      </c>
      <c r="M149" s="181">
        <f t="shared" si="10"/>
        <v>0</v>
      </c>
      <c r="N149" s="179">
        <v>0</v>
      </c>
      <c r="O149" s="179">
        <f t="shared" si="11"/>
        <v>0</v>
      </c>
      <c r="P149" s="179">
        <v>8.5999999999999998E-4</v>
      </c>
      <c r="Q149" s="179">
        <f t="shared" si="12"/>
        <v>0</v>
      </c>
      <c r="R149" s="181" t="s">
        <v>279</v>
      </c>
      <c r="S149" s="181" t="s">
        <v>153</v>
      </c>
      <c r="T149" s="182" t="s">
        <v>153</v>
      </c>
      <c r="U149" s="157">
        <v>0.222</v>
      </c>
      <c r="V149" s="157">
        <f t="shared" si="13"/>
        <v>0.22</v>
      </c>
      <c r="W149" s="157"/>
      <c r="X149" s="157" t="s">
        <v>154</v>
      </c>
      <c r="Y149" s="157" t="s">
        <v>155</v>
      </c>
      <c r="Z149" s="147"/>
      <c r="AA149" s="147"/>
      <c r="AB149" s="147"/>
      <c r="AC149" s="147"/>
      <c r="AD149" s="147"/>
      <c r="AE149" s="147"/>
      <c r="AF149" s="147"/>
      <c r="AG149" s="147" t="s">
        <v>156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ht="33.75" outlineLevel="1" x14ac:dyDescent="0.2">
      <c r="A150" s="176">
        <v>50</v>
      </c>
      <c r="B150" s="177" t="s">
        <v>322</v>
      </c>
      <c r="C150" s="186" t="s">
        <v>323</v>
      </c>
      <c r="D150" s="178" t="s">
        <v>278</v>
      </c>
      <c r="E150" s="179">
        <v>1</v>
      </c>
      <c r="F150" s="180">
        <v>0</v>
      </c>
      <c r="G150" s="181">
        <f t="shared" si="7"/>
        <v>0</v>
      </c>
      <c r="H150" s="180">
        <v>933.25</v>
      </c>
      <c r="I150" s="181">
        <f t="shared" si="8"/>
        <v>933.25</v>
      </c>
      <c r="J150" s="180">
        <v>172.75</v>
      </c>
      <c r="K150" s="181">
        <f t="shared" si="9"/>
        <v>172.75</v>
      </c>
      <c r="L150" s="181">
        <v>21</v>
      </c>
      <c r="M150" s="181">
        <f t="shared" si="10"/>
        <v>0</v>
      </c>
      <c r="N150" s="179">
        <v>2.7999999999999998E-4</v>
      </c>
      <c r="O150" s="179">
        <f t="shared" si="11"/>
        <v>0</v>
      </c>
      <c r="P150" s="179">
        <v>0</v>
      </c>
      <c r="Q150" s="179">
        <f t="shared" si="12"/>
        <v>0</v>
      </c>
      <c r="R150" s="181" t="s">
        <v>279</v>
      </c>
      <c r="S150" s="181" t="s">
        <v>153</v>
      </c>
      <c r="T150" s="182" t="s">
        <v>153</v>
      </c>
      <c r="U150" s="157">
        <v>0.246</v>
      </c>
      <c r="V150" s="157">
        <f t="shared" si="13"/>
        <v>0.25</v>
      </c>
      <c r="W150" s="157"/>
      <c r="X150" s="157" t="s">
        <v>154</v>
      </c>
      <c r="Y150" s="157" t="s">
        <v>155</v>
      </c>
      <c r="Z150" s="147"/>
      <c r="AA150" s="147"/>
      <c r="AB150" s="147"/>
      <c r="AC150" s="147"/>
      <c r="AD150" s="147"/>
      <c r="AE150" s="147"/>
      <c r="AF150" s="147"/>
      <c r="AG150" s="147" t="s">
        <v>156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ht="22.5" outlineLevel="1" x14ac:dyDescent="0.2">
      <c r="A151" s="176">
        <v>51</v>
      </c>
      <c r="B151" s="177" t="s">
        <v>324</v>
      </c>
      <c r="C151" s="186" t="s">
        <v>325</v>
      </c>
      <c r="D151" s="178" t="s">
        <v>278</v>
      </c>
      <c r="E151" s="179">
        <v>1</v>
      </c>
      <c r="F151" s="180">
        <v>0</v>
      </c>
      <c r="G151" s="181">
        <f t="shared" si="7"/>
        <v>0</v>
      </c>
      <c r="H151" s="180">
        <v>362.25</v>
      </c>
      <c r="I151" s="181">
        <f t="shared" si="8"/>
        <v>362.25</v>
      </c>
      <c r="J151" s="180">
        <v>172.75</v>
      </c>
      <c r="K151" s="181">
        <f t="shared" si="9"/>
        <v>172.75</v>
      </c>
      <c r="L151" s="181">
        <v>21</v>
      </c>
      <c r="M151" s="181">
        <f t="shared" si="10"/>
        <v>0</v>
      </c>
      <c r="N151" s="179">
        <v>2.2000000000000001E-4</v>
      </c>
      <c r="O151" s="179">
        <f t="shared" si="11"/>
        <v>0</v>
      </c>
      <c r="P151" s="179">
        <v>0</v>
      </c>
      <c r="Q151" s="179">
        <f t="shared" si="12"/>
        <v>0</v>
      </c>
      <c r="R151" s="181" t="s">
        <v>279</v>
      </c>
      <c r="S151" s="181" t="s">
        <v>153</v>
      </c>
      <c r="T151" s="182" t="s">
        <v>153</v>
      </c>
      <c r="U151" s="157">
        <v>0.246</v>
      </c>
      <c r="V151" s="157">
        <f t="shared" si="13"/>
        <v>0.25</v>
      </c>
      <c r="W151" s="157"/>
      <c r="X151" s="157" t="s">
        <v>154</v>
      </c>
      <c r="Y151" s="157" t="s">
        <v>155</v>
      </c>
      <c r="Z151" s="147"/>
      <c r="AA151" s="147"/>
      <c r="AB151" s="147"/>
      <c r="AC151" s="147"/>
      <c r="AD151" s="147"/>
      <c r="AE151" s="147"/>
      <c r="AF151" s="147"/>
      <c r="AG151" s="147" t="s">
        <v>156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76">
        <v>52</v>
      </c>
      <c r="B152" s="177" t="s">
        <v>326</v>
      </c>
      <c r="C152" s="186" t="s">
        <v>327</v>
      </c>
      <c r="D152" s="178" t="s">
        <v>293</v>
      </c>
      <c r="E152" s="179">
        <v>1</v>
      </c>
      <c r="F152" s="180">
        <v>0</v>
      </c>
      <c r="G152" s="181">
        <f t="shared" si="7"/>
        <v>0</v>
      </c>
      <c r="H152" s="180">
        <v>0</v>
      </c>
      <c r="I152" s="181">
        <f t="shared" si="8"/>
        <v>0</v>
      </c>
      <c r="J152" s="180">
        <v>132</v>
      </c>
      <c r="K152" s="181">
        <f t="shared" si="9"/>
        <v>132</v>
      </c>
      <c r="L152" s="181">
        <v>21</v>
      </c>
      <c r="M152" s="181">
        <f t="shared" si="10"/>
        <v>0</v>
      </c>
      <c r="N152" s="179">
        <v>0</v>
      </c>
      <c r="O152" s="179">
        <f t="shared" si="11"/>
        <v>0</v>
      </c>
      <c r="P152" s="179">
        <v>1.7500000000000002E-2</v>
      </c>
      <c r="Q152" s="179">
        <f t="shared" si="12"/>
        <v>0.02</v>
      </c>
      <c r="R152" s="181"/>
      <c r="S152" s="181" t="s">
        <v>209</v>
      </c>
      <c r="T152" s="182" t="s">
        <v>210</v>
      </c>
      <c r="U152" s="157">
        <v>0.23799999999999999</v>
      </c>
      <c r="V152" s="157">
        <f t="shared" si="13"/>
        <v>0.24</v>
      </c>
      <c r="W152" s="157"/>
      <c r="X152" s="157" t="s">
        <v>154</v>
      </c>
      <c r="Y152" s="157" t="s">
        <v>155</v>
      </c>
      <c r="Z152" s="147"/>
      <c r="AA152" s="147"/>
      <c r="AB152" s="147"/>
      <c r="AC152" s="147"/>
      <c r="AD152" s="147"/>
      <c r="AE152" s="147"/>
      <c r="AF152" s="147"/>
      <c r="AG152" s="147" t="s">
        <v>156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76">
        <v>53</v>
      </c>
      <c r="B153" s="177" t="s">
        <v>328</v>
      </c>
      <c r="C153" s="186" t="s">
        <v>329</v>
      </c>
      <c r="D153" s="178" t="s">
        <v>293</v>
      </c>
      <c r="E153" s="179">
        <v>2</v>
      </c>
      <c r="F153" s="180">
        <v>0</v>
      </c>
      <c r="G153" s="181">
        <f t="shared" si="7"/>
        <v>0</v>
      </c>
      <c r="H153" s="180">
        <v>0</v>
      </c>
      <c r="I153" s="181">
        <f t="shared" si="8"/>
        <v>0</v>
      </c>
      <c r="J153" s="180">
        <v>172</v>
      </c>
      <c r="K153" s="181">
        <f t="shared" si="9"/>
        <v>344</v>
      </c>
      <c r="L153" s="181">
        <v>21</v>
      </c>
      <c r="M153" s="181">
        <f t="shared" si="10"/>
        <v>0</v>
      </c>
      <c r="N153" s="179">
        <v>0</v>
      </c>
      <c r="O153" s="179">
        <f t="shared" si="11"/>
        <v>0</v>
      </c>
      <c r="P153" s="179">
        <v>6.7000000000000004E-2</v>
      </c>
      <c r="Q153" s="179">
        <f t="shared" si="12"/>
        <v>0.13</v>
      </c>
      <c r="R153" s="181"/>
      <c r="S153" s="181" t="s">
        <v>209</v>
      </c>
      <c r="T153" s="182" t="s">
        <v>153</v>
      </c>
      <c r="U153" s="157">
        <v>0.31</v>
      </c>
      <c r="V153" s="157">
        <f t="shared" si="13"/>
        <v>0.62</v>
      </c>
      <c r="W153" s="157"/>
      <c r="X153" s="157" t="s">
        <v>154</v>
      </c>
      <c r="Y153" s="157" t="s">
        <v>155</v>
      </c>
      <c r="Z153" s="147"/>
      <c r="AA153" s="147"/>
      <c r="AB153" s="147"/>
      <c r="AC153" s="147"/>
      <c r="AD153" s="147"/>
      <c r="AE153" s="147"/>
      <c r="AF153" s="147"/>
      <c r="AG153" s="147" t="s">
        <v>156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68">
        <v>54</v>
      </c>
      <c r="B154" s="169" t="s">
        <v>330</v>
      </c>
      <c r="C154" s="184" t="s">
        <v>331</v>
      </c>
      <c r="D154" s="170" t="s">
        <v>0</v>
      </c>
      <c r="E154" s="171">
        <v>61.42</v>
      </c>
      <c r="F154" s="172">
        <v>0</v>
      </c>
      <c r="G154" s="173">
        <f t="shared" si="7"/>
        <v>0</v>
      </c>
      <c r="H154" s="172">
        <v>0</v>
      </c>
      <c r="I154" s="173">
        <f t="shared" si="8"/>
        <v>0</v>
      </c>
      <c r="J154" s="172">
        <v>0.41</v>
      </c>
      <c r="K154" s="173">
        <f t="shared" si="9"/>
        <v>25.18</v>
      </c>
      <c r="L154" s="173">
        <v>21</v>
      </c>
      <c r="M154" s="173">
        <f t="shared" si="10"/>
        <v>0</v>
      </c>
      <c r="N154" s="171">
        <v>0</v>
      </c>
      <c r="O154" s="171">
        <f t="shared" si="11"/>
        <v>0</v>
      </c>
      <c r="P154" s="171">
        <v>0</v>
      </c>
      <c r="Q154" s="171">
        <f t="shared" si="12"/>
        <v>0</v>
      </c>
      <c r="R154" s="173" t="s">
        <v>279</v>
      </c>
      <c r="S154" s="173" t="s">
        <v>153</v>
      </c>
      <c r="T154" s="174" t="s">
        <v>153</v>
      </c>
      <c r="U154" s="157">
        <v>0</v>
      </c>
      <c r="V154" s="157">
        <f t="shared" si="13"/>
        <v>0</v>
      </c>
      <c r="W154" s="157"/>
      <c r="X154" s="157" t="s">
        <v>249</v>
      </c>
      <c r="Y154" s="157" t="s">
        <v>155</v>
      </c>
      <c r="Z154" s="147"/>
      <c r="AA154" s="147"/>
      <c r="AB154" s="147"/>
      <c r="AC154" s="147"/>
      <c r="AD154" s="147"/>
      <c r="AE154" s="147"/>
      <c r="AF154" s="147"/>
      <c r="AG154" s="147" t="s">
        <v>250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246" t="s">
        <v>308</v>
      </c>
      <c r="D155" s="247"/>
      <c r="E155" s="247"/>
      <c r="F155" s="247"/>
      <c r="G155" s="24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158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x14ac:dyDescent="0.2">
      <c r="A156" s="161" t="s">
        <v>147</v>
      </c>
      <c r="B156" s="162" t="s">
        <v>93</v>
      </c>
      <c r="C156" s="183" t="s">
        <v>94</v>
      </c>
      <c r="D156" s="163"/>
      <c r="E156" s="164"/>
      <c r="F156" s="165"/>
      <c r="G156" s="165">
        <f>SUMIF(AG157:AG159,"&lt;&gt;NOR",G157:G159)</f>
        <v>0</v>
      </c>
      <c r="H156" s="165"/>
      <c r="I156" s="165">
        <f>SUM(I157:I159)</f>
        <v>242.06</v>
      </c>
      <c r="J156" s="165"/>
      <c r="K156" s="165">
        <f>SUM(K157:K159)</f>
        <v>296.31</v>
      </c>
      <c r="L156" s="165"/>
      <c r="M156" s="165">
        <f>SUM(M157:M159)</f>
        <v>0</v>
      </c>
      <c r="N156" s="164"/>
      <c r="O156" s="164">
        <f>SUM(O157:O159)</f>
        <v>0</v>
      </c>
      <c r="P156" s="164"/>
      <c r="Q156" s="164">
        <f>SUM(Q157:Q159)</f>
        <v>0</v>
      </c>
      <c r="R156" s="165"/>
      <c r="S156" s="165"/>
      <c r="T156" s="166"/>
      <c r="U156" s="160"/>
      <c r="V156" s="160">
        <f>SUM(V157:V159)</f>
        <v>0.39999999999999997</v>
      </c>
      <c r="W156" s="160"/>
      <c r="X156" s="160"/>
      <c r="Y156" s="160"/>
      <c r="AG156" t="s">
        <v>148</v>
      </c>
    </row>
    <row r="157" spans="1:60" outlineLevel="1" x14ac:dyDescent="0.2">
      <c r="A157" s="176">
        <v>55</v>
      </c>
      <c r="B157" s="177" t="s">
        <v>332</v>
      </c>
      <c r="C157" s="186" t="s">
        <v>333</v>
      </c>
      <c r="D157" s="178" t="s">
        <v>172</v>
      </c>
      <c r="E157" s="179">
        <v>1.3</v>
      </c>
      <c r="F157" s="180">
        <v>0</v>
      </c>
      <c r="G157" s="181">
        <f>ROUND(E157*F157,2)</f>
        <v>0</v>
      </c>
      <c r="H157" s="180">
        <v>13.31</v>
      </c>
      <c r="I157" s="181">
        <f>ROUND(E157*H157,2)</f>
        <v>17.3</v>
      </c>
      <c r="J157" s="180">
        <v>53.39</v>
      </c>
      <c r="K157" s="181">
        <f>ROUND(E157*J157,2)</f>
        <v>69.41</v>
      </c>
      <c r="L157" s="181">
        <v>21</v>
      </c>
      <c r="M157" s="181">
        <f>G157*(1+L157/100)</f>
        <v>0</v>
      </c>
      <c r="N157" s="179">
        <v>4.0000000000000003E-5</v>
      </c>
      <c r="O157" s="179">
        <f>ROUND(E157*N157,2)</f>
        <v>0</v>
      </c>
      <c r="P157" s="179">
        <v>2.5400000000000002E-3</v>
      </c>
      <c r="Q157" s="179">
        <f>ROUND(E157*P157,2)</f>
        <v>0</v>
      </c>
      <c r="R157" s="181" t="s">
        <v>334</v>
      </c>
      <c r="S157" s="181" t="s">
        <v>153</v>
      </c>
      <c r="T157" s="182" t="s">
        <v>153</v>
      </c>
      <c r="U157" s="157">
        <v>8.3000000000000004E-2</v>
      </c>
      <c r="V157" s="157">
        <f>ROUND(E157*U157,2)</f>
        <v>0.11</v>
      </c>
      <c r="W157" s="157"/>
      <c r="X157" s="157" t="s">
        <v>154</v>
      </c>
      <c r="Y157" s="157" t="s">
        <v>155</v>
      </c>
      <c r="Z157" s="147"/>
      <c r="AA157" s="147"/>
      <c r="AB157" s="147"/>
      <c r="AC157" s="147"/>
      <c r="AD157" s="147"/>
      <c r="AE157" s="147"/>
      <c r="AF157" s="147"/>
      <c r="AG157" s="147" t="s">
        <v>156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t="22.5" outlineLevel="1" x14ac:dyDescent="0.2">
      <c r="A158" s="176">
        <v>56</v>
      </c>
      <c r="B158" s="177" t="s">
        <v>335</v>
      </c>
      <c r="C158" s="186" t="s">
        <v>336</v>
      </c>
      <c r="D158" s="178" t="s">
        <v>278</v>
      </c>
      <c r="E158" s="179">
        <v>2</v>
      </c>
      <c r="F158" s="180">
        <v>0</v>
      </c>
      <c r="G158" s="181">
        <f>ROUND(E158*F158,2)</f>
        <v>0</v>
      </c>
      <c r="H158" s="180">
        <v>112.38</v>
      </c>
      <c r="I158" s="181">
        <f>ROUND(E158*H158,2)</f>
        <v>224.76</v>
      </c>
      <c r="J158" s="180">
        <v>101.12</v>
      </c>
      <c r="K158" s="181">
        <f>ROUND(E158*J158,2)</f>
        <v>202.24</v>
      </c>
      <c r="L158" s="181">
        <v>21</v>
      </c>
      <c r="M158" s="181">
        <f>G158*(1+L158/100)</f>
        <v>0</v>
      </c>
      <c r="N158" s="179">
        <v>3.2000000000000003E-4</v>
      </c>
      <c r="O158" s="179">
        <f>ROUND(E158*N158,2)</f>
        <v>0</v>
      </c>
      <c r="P158" s="179">
        <v>0</v>
      </c>
      <c r="Q158" s="179">
        <f>ROUND(E158*P158,2)</f>
        <v>0</v>
      </c>
      <c r="R158" s="181" t="s">
        <v>334</v>
      </c>
      <c r="S158" s="181" t="s">
        <v>153</v>
      </c>
      <c r="T158" s="182" t="s">
        <v>153</v>
      </c>
      <c r="U158" s="157">
        <v>0.14399999999999999</v>
      </c>
      <c r="V158" s="157">
        <f>ROUND(E158*U158,2)</f>
        <v>0.28999999999999998</v>
      </c>
      <c r="W158" s="157"/>
      <c r="X158" s="157" t="s">
        <v>154</v>
      </c>
      <c r="Y158" s="157" t="s">
        <v>155</v>
      </c>
      <c r="Z158" s="147"/>
      <c r="AA158" s="147"/>
      <c r="AB158" s="147"/>
      <c r="AC158" s="147"/>
      <c r="AD158" s="147"/>
      <c r="AE158" s="147"/>
      <c r="AF158" s="147"/>
      <c r="AG158" s="147" t="s">
        <v>156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76">
        <v>57</v>
      </c>
      <c r="B159" s="177" t="s">
        <v>337</v>
      </c>
      <c r="C159" s="186" t="s">
        <v>338</v>
      </c>
      <c r="D159" s="178" t="s">
        <v>0</v>
      </c>
      <c r="E159" s="179">
        <v>5.1371000000000002</v>
      </c>
      <c r="F159" s="180">
        <v>0</v>
      </c>
      <c r="G159" s="181">
        <f>ROUND(E159*F159,2)</f>
        <v>0</v>
      </c>
      <c r="H159" s="180">
        <v>0</v>
      </c>
      <c r="I159" s="181">
        <f>ROUND(E159*H159,2)</f>
        <v>0</v>
      </c>
      <c r="J159" s="180">
        <v>4.8</v>
      </c>
      <c r="K159" s="181">
        <f>ROUND(E159*J159,2)</f>
        <v>24.66</v>
      </c>
      <c r="L159" s="181">
        <v>21</v>
      </c>
      <c r="M159" s="181">
        <f>G159*(1+L159/100)</f>
        <v>0</v>
      </c>
      <c r="N159" s="179">
        <v>0</v>
      </c>
      <c r="O159" s="179">
        <f>ROUND(E159*N159,2)</f>
        <v>0</v>
      </c>
      <c r="P159" s="179">
        <v>0</v>
      </c>
      <c r="Q159" s="179">
        <f>ROUND(E159*P159,2)</f>
        <v>0</v>
      </c>
      <c r="R159" s="181" t="s">
        <v>334</v>
      </c>
      <c r="S159" s="181" t="s">
        <v>153</v>
      </c>
      <c r="T159" s="182" t="s">
        <v>153</v>
      </c>
      <c r="U159" s="157">
        <v>0</v>
      </c>
      <c r="V159" s="157">
        <f>ROUND(E159*U159,2)</f>
        <v>0</v>
      </c>
      <c r="W159" s="157"/>
      <c r="X159" s="157" t="s">
        <v>249</v>
      </c>
      <c r="Y159" s="157" t="s">
        <v>155</v>
      </c>
      <c r="Z159" s="147"/>
      <c r="AA159" s="147"/>
      <c r="AB159" s="147"/>
      <c r="AC159" s="147"/>
      <c r="AD159" s="147"/>
      <c r="AE159" s="147"/>
      <c r="AF159" s="147"/>
      <c r="AG159" s="147" t="s">
        <v>250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x14ac:dyDescent="0.2">
      <c r="A160" s="161" t="s">
        <v>147</v>
      </c>
      <c r="B160" s="162" t="s">
        <v>95</v>
      </c>
      <c r="C160" s="183" t="s">
        <v>96</v>
      </c>
      <c r="D160" s="163"/>
      <c r="E160" s="164"/>
      <c r="F160" s="165"/>
      <c r="G160" s="165">
        <f>SUMIF(AG161:AG167,"&lt;&gt;NOR",G161:G167)</f>
        <v>0</v>
      </c>
      <c r="H160" s="165"/>
      <c r="I160" s="165">
        <f>SUM(I161:I167)</f>
        <v>22.68</v>
      </c>
      <c r="J160" s="165"/>
      <c r="K160" s="165">
        <f>SUM(K161:K167)</f>
        <v>3672.3399999999997</v>
      </c>
      <c r="L160" s="165"/>
      <c r="M160" s="165">
        <f>SUM(M161:M167)</f>
        <v>0</v>
      </c>
      <c r="N160" s="164"/>
      <c r="O160" s="164">
        <f>SUM(O161:O167)</f>
        <v>0</v>
      </c>
      <c r="P160" s="164"/>
      <c r="Q160" s="164">
        <f>SUM(Q161:Q167)</f>
        <v>7.0000000000000007E-2</v>
      </c>
      <c r="R160" s="165"/>
      <c r="S160" s="165"/>
      <c r="T160" s="166"/>
      <c r="U160" s="160"/>
      <c r="V160" s="160">
        <f>SUM(V161:V167)</f>
        <v>5.43</v>
      </c>
      <c r="W160" s="160"/>
      <c r="X160" s="160"/>
      <c r="Y160" s="160"/>
      <c r="AG160" t="s">
        <v>148</v>
      </c>
    </row>
    <row r="161" spans="1:60" outlineLevel="1" x14ac:dyDescent="0.2">
      <c r="A161" s="168">
        <v>58</v>
      </c>
      <c r="B161" s="169" t="s">
        <v>339</v>
      </c>
      <c r="C161" s="184" t="s">
        <v>340</v>
      </c>
      <c r="D161" s="170" t="s">
        <v>151</v>
      </c>
      <c r="E161" s="171">
        <v>18.899999999999999</v>
      </c>
      <c r="F161" s="172">
        <v>0</v>
      </c>
      <c r="G161" s="173">
        <f>ROUND(E161*F161,2)</f>
        <v>0</v>
      </c>
      <c r="H161" s="172">
        <v>0</v>
      </c>
      <c r="I161" s="173">
        <f>ROUND(E161*H161,2)</f>
        <v>0</v>
      </c>
      <c r="J161" s="172">
        <v>92.5</v>
      </c>
      <c r="K161" s="173">
        <f>ROUND(E161*J161,2)</f>
        <v>1748.25</v>
      </c>
      <c r="L161" s="173">
        <v>21</v>
      </c>
      <c r="M161" s="173">
        <f>G161*(1+L161/100)</f>
        <v>0</v>
      </c>
      <c r="N161" s="171">
        <v>0</v>
      </c>
      <c r="O161" s="171">
        <f>ROUND(E161*N161,2)</f>
        <v>0</v>
      </c>
      <c r="P161" s="171">
        <v>0</v>
      </c>
      <c r="Q161" s="171">
        <f>ROUND(E161*P161,2)</f>
        <v>0</v>
      </c>
      <c r="R161" s="173" t="s">
        <v>334</v>
      </c>
      <c r="S161" s="173" t="s">
        <v>153</v>
      </c>
      <c r="T161" s="174" t="s">
        <v>153</v>
      </c>
      <c r="U161" s="157">
        <v>0.14000000000000001</v>
      </c>
      <c r="V161" s="157">
        <f>ROUND(E161*U161,2)</f>
        <v>2.65</v>
      </c>
      <c r="W161" s="157"/>
      <c r="X161" s="157" t="s">
        <v>154</v>
      </c>
      <c r="Y161" s="157" t="s">
        <v>155</v>
      </c>
      <c r="Z161" s="147"/>
      <c r="AA161" s="147"/>
      <c r="AB161" s="147"/>
      <c r="AC161" s="147"/>
      <c r="AD161" s="147"/>
      <c r="AE161" s="147"/>
      <c r="AF161" s="147"/>
      <c r="AG161" s="147" t="s">
        <v>156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185" t="s">
        <v>341</v>
      </c>
      <c r="D162" s="158"/>
      <c r="E162" s="159">
        <v>18.899999999999999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160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68">
        <v>59</v>
      </c>
      <c r="B163" s="169" t="s">
        <v>342</v>
      </c>
      <c r="C163" s="184" t="s">
        <v>343</v>
      </c>
      <c r="D163" s="170" t="s">
        <v>151</v>
      </c>
      <c r="E163" s="171">
        <v>18.899999999999999</v>
      </c>
      <c r="F163" s="172">
        <v>0</v>
      </c>
      <c r="G163" s="173">
        <f>ROUND(E163*F163,2)</f>
        <v>0</v>
      </c>
      <c r="H163" s="172">
        <v>1.2</v>
      </c>
      <c r="I163" s="173">
        <f>ROUND(E163*H163,2)</f>
        <v>22.68</v>
      </c>
      <c r="J163" s="172">
        <v>86.1</v>
      </c>
      <c r="K163" s="173">
        <f>ROUND(E163*J163,2)</f>
        <v>1627.29</v>
      </c>
      <c r="L163" s="173">
        <v>21</v>
      </c>
      <c r="M163" s="173">
        <f>G163*(1+L163/100)</f>
        <v>0</v>
      </c>
      <c r="N163" s="171">
        <v>0</v>
      </c>
      <c r="O163" s="171">
        <f>ROUND(E163*N163,2)</f>
        <v>0</v>
      </c>
      <c r="P163" s="171">
        <v>0</v>
      </c>
      <c r="Q163" s="171">
        <f>ROUND(E163*P163,2)</f>
        <v>0</v>
      </c>
      <c r="R163" s="173" t="s">
        <v>334</v>
      </c>
      <c r="S163" s="173" t="s">
        <v>153</v>
      </c>
      <c r="T163" s="174" t="s">
        <v>153</v>
      </c>
      <c r="U163" s="157">
        <v>0.13400000000000001</v>
      </c>
      <c r="V163" s="157">
        <f>ROUND(E163*U163,2)</f>
        <v>2.5299999999999998</v>
      </c>
      <c r="W163" s="157"/>
      <c r="X163" s="157" t="s">
        <v>154</v>
      </c>
      <c r="Y163" s="157" t="s">
        <v>155</v>
      </c>
      <c r="Z163" s="147"/>
      <c r="AA163" s="147"/>
      <c r="AB163" s="147"/>
      <c r="AC163" s="147"/>
      <c r="AD163" s="147"/>
      <c r="AE163" s="147"/>
      <c r="AF163" s="147"/>
      <c r="AG163" s="147" t="s">
        <v>156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185" t="s">
        <v>341</v>
      </c>
      <c r="D164" s="158"/>
      <c r="E164" s="159">
        <v>18.899999999999999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160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68">
        <v>60</v>
      </c>
      <c r="B165" s="169" t="s">
        <v>344</v>
      </c>
      <c r="C165" s="184" t="s">
        <v>345</v>
      </c>
      <c r="D165" s="170" t="s">
        <v>151</v>
      </c>
      <c r="E165" s="171">
        <v>3</v>
      </c>
      <c r="F165" s="172">
        <v>0</v>
      </c>
      <c r="G165" s="173">
        <f>ROUND(E165*F165,2)</f>
        <v>0</v>
      </c>
      <c r="H165" s="172">
        <v>0</v>
      </c>
      <c r="I165" s="173">
        <f>ROUND(E165*H165,2)</f>
        <v>0</v>
      </c>
      <c r="J165" s="172">
        <v>52.7</v>
      </c>
      <c r="K165" s="173">
        <f>ROUND(E165*J165,2)</f>
        <v>158.1</v>
      </c>
      <c r="L165" s="173">
        <v>21</v>
      </c>
      <c r="M165" s="173">
        <f>G165*(1+L165/100)</f>
        <v>0</v>
      </c>
      <c r="N165" s="171">
        <v>0</v>
      </c>
      <c r="O165" s="171">
        <f>ROUND(E165*N165,2)</f>
        <v>0</v>
      </c>
      <c r="P165" s="171">
        <v>2.3800000000000002E-2</v>
      </c>
      <c r="Q165" s="171">
        <f>ROUND(E165*P165,2)</f>
        <v>7.0000000000000007E-2</v>
      </c>
      <c r="R165" s="173" t="s">
        <v>334</v>
      </c>
      <c r="S165" s="173" t="s">
        <v>153</v>
      </c>
      <c r="T165" s="174" t="s">
        <v>153</v>
      </c>
      <c r="U165" s="157">
        <v>8.2000000000000003E-2</v>
      </c>
      <c r="V165" s="157">
        <f>ROUND(E165*U165,2)</f>
        <v>0.25</v>
      </c>
      <c r="W165" s="157"/>
      <c r="X165" s="157" t="s">
        <v>154</v>
      </c>
      <c r="Y165" s="157" t="s">
        <v>155</v>
      </c>
      <c r="Z165" s="147"/>
      <c r="AA165" s="147"/>
      <c r="AB165" s="147"/>
      <c r="AC165" s="147"/>
      <c r="AD165" s="147"/>
      <c r="AE165" s="147"/>
      <c r="AF165" s="147"/>
      <c r="AG165" s="147" t="s">
        <v>156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185" t="s">
        <v>346</v>
      </c>
      <c r="D166" s="158"/>
      <c r="E166" s="159">
        <v>3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160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76">
        <v>61</v>
      </c>
      <c r="B167" s="177" t="s">
        <v>347</v>
      </c>
      <c r="C167" s="186" t="s">
        <v>348</v>
      </c>
      <c r="D167" s="178" t="s">
        <v>0</v>
      </c>
      <c r="E167" s="179">
        <v>35.563200000000002</v>
      </c>
      <c r="F167" s="180">
        <v>0</v>
      </c>
      <c r="G167" s="181">
        <f>ROUND(E167*F167,2)</f>
        <v>0</v>
      </c>
      <c r="H167" s="180">
        <v>0</v>
      </c>
      <c r="I167" s="181">
        <f>ROUND(E167*H167,2)</f>
        <v>0</v>
      </c>
      <c r="J167" s="180">
        <v>3.9</v>
      </c>
      <c r="K167" s="181">
        <f>ROUND(E167*J167,2)</f>
        <v>138.69999999999999</v>
      </c>
      <c r="L167" s="181">
        <v>21</v>
      </c>
      <c r="M167" s="181">
        <f>G167*(1+L167/100)</f>
        <v>0</v>
      </c>
      <c r="N167" s="179">
        <v>0</v>
      </c>
      <c r="O167" s="179">
        <f>ROUND(E167*N167,2)</f>
        <v>0</v>
      </c>
      <c r="P167" s="179">
        <v>0</v>
      </c>
      <c r="Q167" s="179">
        <f>ROUND(E167*P167,2)</f>
        <v>0</v>
      </c>
      <c r="R167" s="181" t="s">
        <v>334</v>
      </c>
      <c r="S167" s="181" t="s">
        <v>153</v>
      </c>
      <c r="T167" s="182" t="s">
        <v>153</v>
      </c>
      <c r="U167" s="157">
        <v>0</v>
      </c>
      <c r="V167" s="157">
        <f>ROUND(E167*U167,2)</f>
        <v>0</v>
      </c>
      <c r="W167" s="157"/>
      <c r="X167" s="157" t="s">
        <v>249</v>
      </c>
      <c r="Y167" s="157" t="s">
        <v>155</v>
      </c>
      <c r="Z167" s="147"/>
      <c r="AA167" s="147"/>
      <c r="AB167" s="147"/>
      <c r="AC167" s="147"/>
      <c r="AD167" s="147"/>
      <c r="AE167" s="147"/>
      <c r="AF167" s="147"/>
      <c r="AG167" s="147" t="s">
        <v>250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x14ac:dyDescent="0.2">
      <c r="A168" s="161" t="s">
        <v>147</v>
      </c>
      <c r="B168" s="162" t="s">
        <v>97</v>
      </c>
      <c r="C168" s="183" t="s">
        <v>98</v>
      </c>
      <c r="D168" s="163"/>
      <c r="E168" s="164"/>
      <c r="F168" s="165"/>
      <c r="G168" s="165">
        <f>SUMIF(AG169:AG173,"&lt;&gt;NOR",G169:G173)</f>
        <v>0</v>
      </c>
      <c r="H168" s="165"/>
      <c r="I168" s="165">
        <f>SUM(I169:I173)</f>
        <v>173.3</v>
      </c>
      <c r="J168" s="165"/>
      <c r="K168" s="165">
        <f>SUM(K169:K173)</f>
        <v>2924.7400000000002</v>
      </c>
      <c r="L168" s="165"/>
      <c r="M168" s="165">
        <f>SUM(M169:M173)</f>
        <v>0</v>
      </c>
      <c r="N168" s="164"/>
      <c r="O168" s="164">
        <f>SUM(O169:O173)</f>
        <v>0.01</v>
      </c>
      <c r="P168" s="164"/>
      <c r="Q168" s="164">
        <f>SUM(Q169:Q173)</f>
        <v>0.52</v>
      </c>
      <c r="R168" s="165"/>
      <c r="S168" s="165"/>
      <c r="T168" s="166"/>
      <c r="U168" s="160"/>
      <c r="V168" s="160">
        <f>SUM(V169:V173)</f>
        <v>3.92</v>
      </c>
      <c r="W168" s="160"/>
      <c r="X168" s="160"/>
      <c r="Y168" s="160"/>
      <c r="AG168" t="s">
        <v>148</v>
      </c>
    </row>
    <row r="169" spans="1:60" outlineLevel="1" x14ac:dyDescent="0.2">
      <c r="A169" s="168">
        <v>62</v>
      </c>
      <c r="B169" s="169" t="s">
        <v>349</v>
      </c>
      <c r="C169" s="184" t="s">
        <v>350</v>
      </c>
      <c r="D169" s="170" t="s">
        <v>151</v>
      </c>
      <c r="E169" s="171">
        <v>36.950000000000003</v>
      </c>
      <c r="F169" s="172">
        <v>0</v>
      </c>
      <c r="G169" s="173">
        <f>ROUND(E169*F169,2)</f>
        <v>0</v>
      </c>
      <c r="H169" s="172">
        <v>4.6900000000000004</v>
      </c>
      <c r="I169" s="173">
        <f>ROUND(E169*H169,2)</f>
        <v>173.3</v>
      </c>
      <c r="J169" s="172">
        <v>71.81</v>
      </c>
      <c r="K169" s="173">
        <f>ROUND(E169*J169,2)</f>
        <v>2653.38</v>
      </c>
      <c r="L169" s="173">
        <v>21</v>
      </c>
      <c r="M169" s="173">
        <f>G169*(1+L169/100)</f>
        <v>0</v>
      </c>
      <c r="N169" s="171">
        <v>1.6000000000000001E-4</v>
      </c>
      <c r="O169" s="171">
        <f>ROUND(E169*N169,2)</f>
        <v>0.01</v>
      </c>
      <c r="P169" s="171">
        <v>1.4E-2</v>
      </c>
      <c r="Q169" s="171">
        <f>ROUND(E169*P169,2)</f>
        <v>0.52</v>
      </c>
      <c r="R169" s="173" t="s">
        <v>351</v>
      </c>
      <c r="S169" s="173" t="s">
        <v>153</v>
      </c>
      <c r="T169" s="174" t="s">
        <v>153</v>
      </c>
      <c r="U169" s="157">
        <v>0.106</v>
      </c>
      <c r="V169" s="157">
        <f>ROUND(E169*U169,2)</f>
        <v>3.92</v>
      </c>
      <c r="W169" s="157"/>
      <c r="X169" s="157" t="s">
        <v>154</v>
      </c>
      <c r="Y169" s="157" t="s">
        <v>155</v>
      </c>
      <c r="Z169" s="147"/>
      <c r="AA169" s="147"/>
      <c r="AB169" s="147"/>
      <c r="AC169" s="147"/>
      <c r="AD169" s="147"/>
      <c r="AE169" s="147"/>
      <c r="AF169" s="147"/>
      <c r="AG169" s="147" t="s">
        <v>156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185" t="s">
        <v>206</v>
      </c>
      <c r="D170" s="158"/>
      <c r="E170" s="159">
        <v>30.71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160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185" t="s">
        <v>163</v>
      </c>
      <c r="D171" s="158"/>
      <c r="E171" s="159">
        <v>6.24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160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68">
        <v>63</v>
      </c>
      <c r="B172" s="169" t="s">
        <v>352</v>
      </c>
      <c r="C172" s="184" t="s">
        <v>353</v>
      </c>
      <c r="D172" s="170" t="s">
        <v>0</v>
      </c>
      <c r="E172" s="171">
        <v>28.2668</v>
      </c>
      <c r="F172" s="172">
        <v>0</v>
      </c>
      <c r="G172" s="173">
        <f>ROUND(E172*F172,2)</f>
        <v>0</v>
      </c>
      <c r="H172" s="172">
        <v>0</v>
      </c>
      <c r="I172" s="173">
        <f>ROUND(E172*H172,2)</f>
        <v>0</v>
      </c>
      <c r="J172" s="172">
        <v>9.6</v>
      </c>
      <c r="K172" s="173">
        <f>ROUND(E172*J172,2)</f>
        <v>271.36</v>
      </c>
      <c r="L172" s="173">
        <v>21</v>
      </c>
      <c r="M172" s="173">
        <f>G172*(1+L172/100)</f>
        <v>0</v>
      </c>
      <c r="N172" s="171">
        <v>0</v>
      </c>
      <c r="O172" s="171">
        <f>ROUND(E172*N172,2)</f>
        <v>0</v>
      </c>
      <c r="P172" s="171">
        <v>0</v>
      </c>
      <c r="Q172" s="171">
        <f>ROUND(E172*P172,2)</f>
        <v>0</v>
      </c>
      <c r="R172" s="173" t="s">
        <v>351</v>
      </c>
      <c r="S172" s="173" t="s">
        <v>153</v>
      </c>
      <c r="T172" s="174" t="s">
        <v>153</v>
      </c>
      <c r="U172" s="157">
        <v>0</v>
      </c>
      <c r="V172" s="157">
        <f>ROUND(E172*U172,2)</f>
        <v>0</v>
      </c>
      <c r="W172" s="157"/>
      <c r="X172" s="157" t="s">
        <v>249</v>
      </c>
      <c r="Y172" s="157" t="s">
        <v>155</v>
      </c>
      <c r="Z172" s="147"/>
      <c r="AA172" s="147"/>
      <c r="AB172" s="147"/>
      <c r="AC172" s="147"/>
      <c r="AD172" s="147"/>
      <c r="AE172" s="147"/>
      <c r="AF172" s="147"/>
      <c r="AG172" s="147" t="s">
        <v>250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246" t="s">
        <v>275</v>
      </c>
      <c r="D173" s="247"/>
      <c r="E173" s="247"/>
      <c r="F173" s="247"/>
      <c r="G173" s="24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158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">
      <c r="A174" s="161" t="s">
        <v>147</v>
      </c>
      <c r="B174" s="162" t="s">
        <v>99</v>
      </c>
      <c r="C174" s="183" t="s">
        <v>100</v>
      </c>
      <c r="D174" s="163"/>
      <c r="E174" s="164"/>
      <c r="F174" s="165"/>
      <c r="G174" s="165">
        <f>SUMIF(AG175:AG188,"&lt;&gt;NOR",G175:G188)</f>
        <v>0</v>
      </c>
      <c r="H174" s="165"/>
      <c r="I174" s="165">
        <f>SUM(I175:I188)</f>
        <v>20965.849999999999</v>
      </c>
      <c r="J174" s="165"/>
      <c r="K174" s="165">
        <f>SUM(K175:K188)</f>
        <v>16760.71</v>
      </c>
      <c r="L174" s="165"/>
      <c r="M174" s="165">
        <f>SUM(M175:M188)</f>
        <v>0</v>
      </c>
      <c r="N174" s="164"/>
      <c r="O174" s="164">
        <f>SUM(O175:O188)</f>
        <v>0.09</v>
      </c>
      <c r="P174" s="164"/>
      <c r="Q174" s="164">
        <f>SUM(Q175:Q188)</f>
        <v>0.41</v>
      </c>
      <c r="R174" s="165"/>
      <c r="S174" s="165"/>
      <c r="T174" s="166"/>
      <c r="U174" s="160"/>
      <c r="V174" s="160">
        <f>SUM(V175:V188)</f>
        <v>32.660000000000004</v>
      </c>
      <c r="W174" s="160"/>
      <c r="X174" s="160"/>
      <c r="Y174" s="160"/>
      <c r="AG174" t="s">
        <v>148</v>
      </c>
    </row>
    <row r="175" spans="1:60" ht="22.5" outlineLevel="1" x14ac:dyDescent="0.2">
      <c r="A175" s="168">
        <v>64</v>
      </c>
      <c r="B175" s="169" t="s">
        <v>354</v>
      </c>
      <c r="C175" s="184" t="s">
        <v>355</v>
      </c>
      <c r="D175" s="170" t="s">
        <v>151</v>
      </c>
      <c r="E175" s="171">
        <v>5.3550000000000004</v>
      </c>
      <c r="F175" s="172">
        <v>0</v>
      </c>
      <c r="G175" s="173">
        <f>ROUND(E175*F175,2)</f>
        <v>0</v>
      </c>
      <c r="H175" s="172">
        <v>6.09</v>
      </c>
      <c r="I175" s="173">
        <f>ROUND(E175*H175,2)</f>
        <v>32.61</v>
      </c>
      <c r="J175" s="172">
        <v>836.91</v>
      </c>
      <c r="K175" s="173">
        <f>ROUND(E175*J175,2)</f>
        <v>4481.6499999999996</v>
      </c>
      <c r="L175" s="173">
        <v>21</v>
      </c>
      <c r="M175" s="173">
        <f>G175*(1+L175/100)</f>
        <v>0</v>
      </c>
      <c r="N175" s="171">
        <v>1.7000000000000001E-4</v>
      </c>
      <c r="O175" s="171">
        <f>ROUND(E175*N175,2)</f>
        <v>0</v>
      </c>
      <c r="P175" s="171">
        <v>0</v>
      </c>
      <c r="Q175" s="171">
        <f>ROUND(E175*P175,2)</f>
        <v>0</v>
      </c>
      <c r="R175" s="173" t="s">
        <v>356</v>
      </c>
      <c r="S175" s="173" t="s">
        <v>153</v>
      </c>
      <c r="T175" s="174" t="s">
        <v>153</v>
      </c>
      <c r="U175" s="157">
        <v>1.19</v>
      </c>
      <c r="V175" s="157">
        <f>ROUND(E175*U175,2)</f>
        <v>6.37</v>
      </c>
      <c r="W175" s="157"/>
      <c r="X175" s="157" t="s">
        <v>154</v>
      </c>
      <c r="Y175" s="157" t="s">
        <v>155</v>
      </c>
      <c r="Z175" s="147"/>
      <c r="AA175" s="147"/>
      <c r="AB175" s="147"/>
      <c r="AC175" s="147"/>
      <c r="AD175" s="147"/>
      <c r="AE175" s="147"/>
      <c r="AF175" s="147"/>
      <c r="AG175" s="147" t="s">
        <v>156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185" t="s">
        <v>357</v>
      </c>
      <c r="D176" s="158"/>
      <c r="E176" s="159">
        <v>5.3550000000000004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160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68">
        <v>65</v>
      </c>
      <c r="B177" s="169" t="s">
        <v>358</v>
      </c>
      <c r="C177" s="184" t="s">
        <v>359</v>
      </c>
      <c r="D177" s="170" t="s">
        <v>172</v>
      </c>
      <c r="E177" s="171">
        <v>7.4</v>
      </c>
      <c r="F177" s="172">
        <v>0</v>
      </c>
      <c r="G177" s="173">
        <f>ROUND(E177*F177,2)</f>
        <v>0</v>
      </c>
      <c r="H177" s="172">
        <v>20.329999999999998</v>
      </c>
      <c r="I177" s="173">
        <f>ROUND(E177*H177,2)</f>
        <v>150.44</v>
      </c>
      <c r="J177" s="172">
        <v>343.67</v>
      </c>
      <c r="K177" s="173">
        <f>ROUND(E177*J177,2)</f>
        <v>2543.16</v>
      </c>
      <c r="L177" s="173">
        <v>21</v>
      </c>
      <c r="M177" s="173">
        <f>G177*(1+L177/100)</f>
        <v>0</v>
      </c>
      <c r="N177" s="171">
        <v>6.0000000000000002E-5</v>
      </c>
      <c r="O177" s="171">
        <f>ROUND(E177*N177,2)</f>
        <v>0</v>
      </c>
      <c r="P177" s="171">
        <v>0</v>
      </c>
      <c r="Q177" s="171">
        <f>ROUND(E177*P177,2)</f>
        <v>0</v>
      </c>
      <c r="R177" s="173" t="s">
        <v>356</v>
      </c>
      <c r="S177" s="173" t="s">
        <v>153</v>
      </c>
      <c r="T177" s="174" t="s">
        <v>153</v>
      </c>
      <c r="U177" s="157">
        <v>0.49</v>
      </c>
      <c r="V177" s="157">
        <f>ROUND(E177*U177,2)</f>
        <v>3.63</v>
      </c>
      <c r="W177" s="157"/>
      <c r="X177" s="157" t="s">
        <v>154</v>
      </c>
      <c r="Y177" s="157" t="s">
        <v>155</v>
      </c>
      <c r="Z177" s="147"/>
      <c r="AA177" s="147"/>
      <c r="AB177" s="147"/>
      <c r="AC177" s="147"/>
      <c r="AD177" s="147"/>
      <c r="AE177" s="147"/>
      <c r="AF177" s="147"/>
      <c r="AG177" s="147" t="s">
        <v>156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185" t="s">
        <v>360</v>
      </c>
      <c r="D178" s="158"/>
      <c r="E178" s="159">
        <v>7.4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160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76">
        <v>66</v>
      </c>
      <c r="B179" s="177" t="s">
        <v>361</v>
      </c>
      <c r="C179" s="186" t="s">
        <v>362</v>
      </c>
      <c r="D179" s="178" t="s">
        <v>278</v>
      </c>
      <c r="E179" s="179">
        <v>2</v>
      </c>
      <c r="F179" s="180">
        <v>0</v>
      </c>
      <c r="G179" s="181">
        <f>ROUND(E179*F179,2)</f>
        <v>0</v>
      </c>
      <c r="H179" s="180">
        <v>0</v>
      </c>
      <c r="I179" s="181">
        <f>ROUND(E179*H179,2)</f>
        <v>0</v>
      </c>
      <c r="J179" s="180">
        <v>611</v>
      </c>
      <c r="K179" s="181">
        <f>ROUND(E179*J179,2)</f>
        <v>1222</v>
      </c>
      <c r="L179" s="181">
        <v>21</v>
      </c>
      <c r="M179" s="181">
        <f>G179*(1+L179/100)</f>
        <v>0</v>
      </c>
      <c r="N179" s="179">
        <v>0</v>
      </c>
      <c r="O179" s="179">
        <f>ROUND(E179*N179,2)</f>
        <v>0</v>
      </c>
      <c r="P179" s="179">
        <v>0.17399999999999999</v>
      </c>
      <c r="Q179" s="179">
        <f>ROUND(E179*P179,2)</f>
        <v>0.35</v>
      </c>
      <c r="R179" s="181" t="s">
        <v>356</v>
      </c>
      <c r="S179" s="181" t="s">
        <v>153</v>
      </c>
      <c r="T179" s="182" t="s">
        <v>153</v>
      </c>
      <c r="U179" s="157">
        <v>0.95</v>
      </c>
      <c r="V179" s="157">
        <f>ROUND(E179*U179,2)</f>
        <v>1.9</v>
      </c>
      <c r="W179" s="157"/>
      <c r="X179" s="157" t="s">
        <v>154</v>
      </c>
      <c r="Y179" s="157" t="s">
        <v>155</v>
      </c>
      <c r="Z179" s="147"/>
      <c r="AA179" s="147"/>
      <c r="AB179" s="147"/>
      <c r="AC179" s="147"/>
      <c r="AD179" s="147"/>
      <c r="AE179" s="147"/>
      <c r="AF179" s="147"/>
      <c r="AG179" s="147" t="s">
        <v>156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68">
        <v>67</v>
      </c>
      <c r="B180" s="169" t="s">
        <v>363</v>
      </c>
      <c r="C180" s="184" t="s">
        <v>364</v>
      </c>
      <c r="D180" s="170" t="s">
        <v>151</v>
      </c>
      <c r="E180" s="171">
        <v>5.3550000000000004</v>
      </c>
      <c r="F180" s="172">
        <v>0</v>
      </c>
      <c r="G180" s="173">
        <f>ROUND(E180*F180,2)</f>
        <v>0</v>
      </c>
      <c r="H180" s="172">
        <v>0</v>
      </c>
      <c r="I180" s="173">
        <f>ROUND(E180*H180,2)</f>
        <v>0</v>
      </c>
      <c r="J180" s="172">
        <v>260</v>
      </c>
      <c r="K180" s="173">
        <f>ROUND(E180*J180,2)</f>
        <v>1392.3</v>
      </c>
      <c r="L180" s="173">
        <v>21</v>
      </c>
      <c r="M180" s="173">
        <f>G180*(1+L180/100)</f>
        <v>0</v>
      </c>
      <c r="N180" s="171">
        <v>0</v>
      </c>
      <c r="O180" s="171">
        <f>ROUND(E180*N180,2)</f>
        <v>0</v>
      </c>
      <c r="P180" s="171">
        <v>1.098E-2</v>
      </c>
      <c r="Q180" s="171">
        <f>ROUND(E180*P180,2)</f>
        <v>0.06</v>
      </c>
      <c r="R180" s="173"/>
      <c r="S180" s="173" t="s">
        <v>209</v>
      </c>
      <c r="T180" s="174" t="s">
        <v>210</v>
      </c>
      <c r="U180" s="157">
        <v>0.37</v>
      </c>
      <c r="V180" s="157">
        <f>ROUND(E180*U180,2)</f>
        <v>1.98</v>
      </c>
      <c r="W180" s="157"/>
      <c r="X180" s="157" t="s">
        <v>154</v>
      </c>
      <c r="Y180" s="157" t="s">
        <v>155</v>
      </c>
      <c r="Z180" s="147"/>
      <c r="AA180" s="147"/>
      <c r="AB180" s="147"/>
      <c r="AC180" s="147"/>
      <c r="AD180" s="147"/>
      <c r="AE180" s="147"/>
      <c r="AF180" s="147"/>
      <c r="AG180" s="147" t="s">
        <v>156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2" x14ac:dyDescent="0.2">
      <c r="A181" s="154"/>
      <c r="B181" s="155"/>
      <c r="C181" s="185" t="s">
        <v>357</v>
      </c>
      <c r="D181" s="158"/>
      <c r="E181" s="159">
        <v>5.3550000000000004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160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76">
        <v>68</v>
      </c>
      <c r="B182" s="177" t="s">
        <v>365</v>
      </c>
      <c r="C182" s="186" t="s">
        <v>366</v>
      </c>
      <c r="D182" s="178" t="s">
        <v>278</v>
      </c>
      <c r="E182" s="179">
        <v>2</v>
      </c>
      <c r="F182" s="180">
        <v>0</v>
      </c>
      <c r="G182" s="181">
        <f>ROUND(E182*F182,2)</f>
        <v>0</v>
      </c>
      <c r="H182" s="180">
        <v>0</v>
      </c>
      <c r="I182" s="181">
        <f>ROUND(E182*H182,2)</f>
        <v>0</v>
      </c>
      <c r="J182" s="180">
        <v>3200</v>
      </c>
      <c r="K182" s="181">
        <f>ROUND(E182*J182,2)</f>
        <v>6400</v>
      </c>
      <c r="L182" s="181">
        <v>21</v>
      </c>
      <c r="M182" s="181">
        <f>G182*(1+L182/100)</f>
        <v>0</v>
      </c>
      <c r="N182" s="179">
        <v>0</v>
      </c>
      <c r="O182" s="179">
        <f>ROUND(E182*N182,2)</f>
        <v>0</v>
      </c>
      <c r="P182" s="179">
        <v>0</v>
      </c>
      <c r="Q182" s="179">
        <f>ROUND(E182*P182,2)</f>
        <v>0</v>
      </c>
      <c r="R182" s="181"/>
      <c r="S182" s="181" t="s">
        <v>209</v>
      </c>
      <c r="T182" s="182" t="s">
        <v>210</v>
      </c>
      <c r="U182" s="157">
        <v>9.39</v>
      </c>
      <c r="V182" s="157">
        <f>ROUND(E182*U182,2)</f>
        <v>18.78</v>
      </c>
      <c r="W182" s="157"/>
      <c r="X182" s="157" t="s">
        <v>154</v>
      </c>
      <c r="Y182" s="157" t="s">
        <v>155</v>
      </c>
      <c r="Z182" s="147"/>
      <c r="AA182" s="147"/>
      <c r="AB182" s="147"/>
      <c r="AC182" s="147"/>
      <c r="AD182" s="147"/>
      <c r="AE182" s="147"/>
      <c r="AF182" s="147"/>
      <c r="AG182" s="147" t="s">
        <v>156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68">
        <v>69</v>
      </c>
      <c r="B183" s="169" t="s">
        <v>367</v>
      </c>
      <c r="C183" s="184" t="s">
        <v>368</v>
      </c>
      <c r="D183" s="170" t="s">
        <v>151</v>
      </c>
      <c r="E183" s="171">
        <v>5.3550000000000004</v>
      </c>
      <c r="F183" s="172">
        <v>0</v>
      </c>
      <c r="G183" s="173">
        <f>ROUND(E183*F183,2)</f>
        <v>0</v>
      </c>
      <c r="H183" s="172">
        <v>1360</v>
      </c>
      <c r="I183" s="173">
        <f>ROUND(E183*H183,2)</f>
        <v>7282.8</v>
      </c>
      <c r="J183" s="172">
        <v>0</v>
      </c>
      <c r="K183" s="173">
        <f>ROUND(E183*J183,2)</f>
        <v>0</v>
      </c>
      <c r="L183" s="173">
        <v>21</v>
      </c>
      <c r="M183" s="173">
        <f>G183*(1+L183/100)</f>
        <v>0</v>
      </c>
      <c r="N183" s="171">
        <v>1.035E-2</v>
      </c>
      <c r="O183" s="171">
        <f>ROUND(E183*N183,2)</f>
        <v>0.06</v>
      </c>
      <c r="P183" s="171">
        <v>0</v>
      </c>
      <c r="Q183" s="171">
        <f>ROUND(E183*P183,2)</f>
        <v>0</v>
      </c>
      <c r="R183" s="173"/>
      <c r="S183" s="173" t="s">
        <v>209</v>
      </c>
      <c r="T183" s="174" t="s">
        <v>210</v>
      </c>
      <c r="U183" s="157">
        <v>0</v>
      </c>
      <c r="V183" s="157">
        <f>ROUND(E183*U183,2)</f>
        <v>0</v>
      </c>
      <c r="W183" s="157"/>
      <c r="X183" s="157" t="s">
        <v>270</v>
      </c>
      <c r="Y183" s="157" t="s">
        <v>155</v>
      </c>
      <c r="Z183" s="147"/>
      <c r="AA183" s="147"/>
      <c r="AB183" s="147"/>
      <c r="AC183" s="147"/>
      <c r="AD183" s="147"/>
      <c r="AE183" s="147"/>
      <c r="AF183" s="147"/>
      <c r="AG183" s="147" t="s">
        <v>271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185" t="s">
        <v>357</v>
      </c>
      <c r="D184" s="158"/>
      <c r="E184" s="159">
        <v>5.3550000000000004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160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68">
        <v>70</v>
      </c>
      <c r="B185" s="169" t="s">
        <v>369</v>
      </c>
      <c r="C185" s="184" t="s">
        <v>370</v>
      </c>
      <c r="D185" s="170" t="s">
        <v>151</v>
      </c>
      <c r="E185" s="171">
        <v>2.7</v>
      </c>
      <c r="F185" s="172">
        <v>0</v>
      </c>
      <c r="G185" s="173">
        <f>ROUND(E185*F185,2)</f>
        <v>0</v>
      </c>
      <c r="H185" s="172">
        <v>5000</v>
      </c>
      <c r="I185" s="173">
        <f>ROUND(E185*H185,2)</f>
        <v>13500</v>
      </c>
      <c r="J185" s="172">
        <v>0</v>
      </c>
      <c r="K185" s="173">
        <f>ROUND(E185*J185,2)</f>
        <v>0</v>
      </c>
      <c r="L185" s="173">
        <v>21</v>
      </c>
      <c r="M185" s="173">
        <f>G185*(1+L185/100)</f>
        <v>0</v>
      </c>
      <c r="N185" s="171">
        <v>0.01</v>
      </c>
      <c r="O185" s="171">
        <f>ROUND(E185*N185,2)</f>
        <v>0.03</v>
      </c>
      <c r="P185" s="171">
        <v>0</v>
      </c>
      <c r="Q185" s="171">
        <f>ROUND(E185*P185,2)</f>
        <v>0</v>
      </c>
      <c r="R185" s="173"/>
      <c r="S185" s="173" t="s">
        <v>209</v>
      </c>
      <c r="T185" s="174" t="s">
        <v>210</v>
      </c>
      <c r="U185" s="157">
        <v>0</v>
      </c>
      <c r="V185" s="157">
        <f>ROUND(E185*U185,2)</f>
        <v>0</v>
      </c>
      <c r="W185" s="157"/>
      <c r="X185" s="157" t="s">
        <v>270</v>
      </c>
      <c r="Y185" s="157" t="s">
        <v>155</v>
      </c>
      <c r="Z185" s="147"/>
      <c r="AA185" s="147"/>
      <c r="AB185" s="147"/>
      <c r="AC185" s="147"/>
      <c r="AD185" s="147"/>
      <c r="AE185" s="147"/>
      <c r="AF185" s="147"/>
      <c r="AG185" s="147" t="s">
        <v>271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2" x14ac:dyDescent="0.2">
      <c r="A186" s="154"/>
      <c r="B186" s="155"/>
      <c r="C186" s="185" t="s">
        <v>169</v>
      </c>
      <c r="D186" s="158"/>
      <c r="E186" s="159">
        <v>2.7</v>
      </c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160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68">
        <v>71</v>
      </c>
      <c r="B187" s="169" t="s">
        <v>371</v>
      </c>
      <c r="C187" s="184" t="s">
        <v>372</v>
      </c>
      <c r="D187" s="170" t="s">
        <v>0</v>
      </c>
      <c r="E187" s="171">
        <v>370.04969999999997</v>
      </c>
      <c r="F187" s="172">
        <v>0</v>
      </c>
      <c r="G187" s="173">
        <f>ROUND(E187*F187,2)</f>
        <v>0</v>
      </c>
      <c r="H187" s="172">
        <v>0</v>
      </c>
      <c r="I187" s="173">
        <f>ROUND(E187*H187,2)</f>
        <v>0</v>
      </c>
      <c r="J187" s="172">
        <v>1.95</v>
      </c>
      <c r="K187" s="173">
        <f>ROUND(E187*J187,2)</f>
        <v>721.6</v>
      </c>
      <c r="L187" s="173">
        <v>21</v>
      </c>
      <c r="M187" s="173">
        <f>G187*(1+L187/100)</f>
        <v>0</v>
      </c>
      <c r="N187" s="171">
        <v>0</v>
      </c>
      <c r="O187" s="171">
        <f>ROUND(E187*N187,2)</f>
        <v>0</v>
      </c>
      <c r="P187" s="171">
        <v>0</v>
      </c>
      <c r="Q187" s="171">
        <f>ROUND(E187*P187,2)</f>
        <v>0</v>
      </c>
      <c r="R187" s="173" t="s">
        <v>356</v>
      </c>
      <c r="S187" s="173" t="s">
        <v>153</v>
      </c>
      <c r="T187" s="174" t="s">
        <v>153</v>
      </c>
      <c r="U187" s="157">
        <v>0</v>
      </c>
      <c r="V187" s="157">
        <f>ROUND(E187*U187,2)</f>
        <v>0</v>
      </c>
      <c r="W187" s="157"/>
      <c r="X187" s="157" t="s">
        <v>249</v>
      </c>
      <c r="Y187" s="157" t="s">
        <v>155</v>
      </c>
      <c r="Z187" s="147"/>
      <c r="AA187" s="147"/>
      <c r="AB187" s="147"/>
      <c r="AC187" s="147"/>
      <c r="AD187" s="147"/>
      <c r="AE187" s="147"/>
      <c r="AF187" s="147"/>
      <c r="AG187" s="147" t="s">
        <v>250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">
      <c r="A188" s="154"/>
      <c r="B188" s="155"/>
      <c r="C188" s="246" t="s">
        <v>275</v>
      </c>
      <c r="D188" s="247"/>
      <c r="E188" s="247"/>
      <c r="F188" s="247"/>
      <c r="G188" s="24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158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x14ac:dyDescent="0.2">
      <c r="A189" s="161" t="s">
        <v>147</v>
      </c>
      <c r="B189" s="162" t="s">
        <v>101</v>
      </c>
      <c r="C189" s="183" t="s">
        <v>102</v>
      </c>
      <c r="D189" s="163"/>
      <c r="E189" s="164"/>
      <c r="F189" s="165"/>
      <c r="G189" s="165">
        <f>SUMIF(AG190:AG199,"&lt;&gt;NOR",G190:G199)</f>
        <v>0</v>
      </c>
      <c r="H189" s="165"/>
      <c r="I189" s="165">
        <f>SUM(I190:I199)</f>
        <v>0</v>
      </c>
      <c r="J189" s="165"/>
      <c r="K189" s="165">
        <f>SUM(K190:K199)</f>
        <v>55756.639999999999</v>
      </c>
      <c r="L189" s="165"/>
      <c r="M189" s="165">
        <f>SUM(M190:M199)</f>
        <v>0</v>
      </c>
      <c r="N189" s="164"/>
      <c r="O189" s="164">
        <f>SUM(O190:O199)</f>
        <v>0.21</v>
      </c>
      <c r="P189" s="164"/>
      <c r="Q189" s="164">
        <f>SUM(Q190:Q199)</f>
        <v>2.0999999999999996</v>
      </c>
      <c r="R189" s="165"/>
      <c r="S189" s="165"/>
      <c r="T189" s="166"/>
      <c r="U189" s="160"/>
      <c r="V189" s="160">
        <f>SUM(V190:V199)</f>
        <v>12.010000000000002</v>
      </c>
      <c r="W189" s="160"/>
      <c r="X189" s="160"/>
      <c r="Y189" s="160"/>
      <c r="AG189" t="s">
        <v>148</v>
      </c>
    </row>
    <row r="190" spans="1:60" outlineLevel="1" x14ac:dyDescent="0.2">
      <c r="A190" s="168">
        <v>72</v>
      </c>
      <c r="B190" s="169" t="s">
        <v>373</v>
      </c>
      <c r="C190" s="184" t="s">
        <v>374</v>
      </c>
      <c r="D190" s="170" t="s">
        <v>151</v>
      </c>
      <c r="E190" s="171">
        <v>36.950000000000003</v>
      </c>
      <c r="F190" s="172">
        <v>0</v>
      </c>
      <c r="G190" s="173">
        <f>ROUND(E190*F190,2)</f>
        <v>0</v>
      </c>
      <c r="H190" s="172">
        <v>0</v>
      </c>
      <c r="I190" s="173">
        <f>ROUND(E190*H190,2)</f>
        <v>0</v>
      </c>
      <c r="J190" s="172">
        <v>158.5</v>
      </c>
      <c r="K190" s="173">
        <f>ROUND(E190*J190,2)</f>
        <v>5856.58</v>
      </c>
      <c r="L190" s="173">
        <v>21</v>
      </c>
      <c r="M190" s="173">
        <f>G190*(1+L190/100)</f>
        <v>0</v>
      </c>
      <c r="N190" s="171">
        <v>0</v>
      </c>
      <c r="O190" s="171">
        <f>ROUND(E190*N190,2)</f>
        <v>0</v>
      </c>
      <c r="P190" s="171">
        <v>5.5E-2</v>
      </c>
      <c r="Q190" s="171">
        <f>ROUND(E190*P190,2)</f>
        <v>2.0299999999999998</v>
      </c>
      <c r="R190" s="173" t="s">
        <v>375</v>
      </c>
      <c r="S190" s="173" t="s">
        <v>153</v>
      </c>
      <c r="T190" s="174" t="s">
        <v>153</v>
      </c>
      <c r="U190" s="157">
        <v>0.22500000000000001</v>
      </c>
      <c r="V190" s="157">
        <f>ROUND(E190*U190,2)</f>
        <v>8.31</v>
      </c>
      <c r="W190" s="157"/>
      <c r="X190" s="157" t="s">
        <v>154</v>
      </c>
      <c r="Y190" s="157" t="s">
        <v>155</v>
      </c>
      <c r="Z190" s="147"/>
      <c r="AA190" s="147"/>
      <c r="AB190" s="147"/>
      <c r="AC190" s="147"/>
      <c r="AD190" s="147"/>
      <c r="AE190" s="147"/>
      <c r="AF190" s="147"/>
      <c r="AG190" s="147" t="s">
        <v>156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185" t="s">
        <v>206</v>
      </c>
      <c r="D191" s="158"/>
      <c r="E191" s="159">
        <v>30.71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160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5" t="s">
        <v>163</v>
      </c>
      <c r="D192" s="158"/>
      <c r="E192" s="159">
        <v>6.24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160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68">
        <v>73</v>
      </c>
      <c r="B193" s="169" t="s">
        <v>376</v>
      </c>
      <c r="C193" s="184" t="s">
        <v>377</v>
      </c>
      <c r="D193" s="170" t="s">
        <v>151</v>
      </c>
      <c r="E193" s="171">
        <v>36.950000000000003</v>
      </c>
      <c r="F193" s="172">
        <v>0</v>
      </c>
      <c r="G193" s="173">
        <f>ROUND(E193*F193,2)</f>
        <v>0</v>
      </c>
      <c r="H193" s="172">
        <v>0</v>
      </c>
      <c r="I193" s="173">
        <f>ROUND(E193*H193,2)</f>
        <v>0</v>
      </c>
      <c r="J193" s="172">
        <v>70.3</v>
      </c>
      <c r="K193" s="173">
        <f>ROUND(E193*J193,2)</f>
        <v>2597.59</v>
      </c>
      <c r="L193" s="173">
        <v>21</v>
      </c>
      <c r="M193" s="173">
        <f>G193*(1+L193/100)</f>
        <v>0</v>
      </c>
      <c r="N193" s="171">
        <v>0</v>
      </c>
      <c r="O193" s="171">
        <f>ROUND(E193*N193,2)</f>
        <v>0</v>
      </c>
      <c r="P193" s="171">
        <v>2E-3</v>
      </c>
      <c r="Q193" s="171">
        <f>ROUND(E193*P193,2)</f>
        <v>7.0000000000000007E-2</v>
      </c>
      <c r="R193" s="173" t="s">
        <v>375</v>
      </c>
      <c r="S193" s="173" t="s">
        <v>153</v>
      </c>
      <c r="T193" s="174" t="s">
        <v>153</v>
      </c>
      <c r="U193" s="157">
        <v>0.1</v>
      </c>
      <c r="V193" s="157">
        <f>ROUND(E193*U193,2)</f>
        <v>3.7</v>
      </c>
      <c r="W193" s="157"/>
      <c r="X193" s="157" t="s">
        <v>154</v>
      </c>
      <c r="Y193" s="157" t="s">
        <v>155</v>
      </c>
      <c r="Z193" s="147"/>
      <c r="AA193" s="147"/>
      <c r="AB193" s="147"/>
      <c r="AC193" s="147"/>
      <c r="AD193" s="147"/>
      <c r="AE193" s="147"/>
      <c r="AF193" s="147"/>
      <c r="AG193" s="147" t="s">
        <v>156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185" t="s">
        <v>206</v>
      </c>
      <c r="D194" s="158"/>
      <c r="E194" s="159">
        <v>30.71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160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5" t="s">
        <v>163</v>
      </c>
      <c r="D195" s="158"/>
      <c r="E195" s="159">
        <v>6.24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160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1" x14ac:dyDescent="0.2">
      <c r="A196" s="168">
        <v>74</v>
      </c>
      <c r="B196" s="169" t="s">
        <v>378</v>
      </c>
      <c r="C196" s="184" t="s">
        <v>379</v>
      </c>
      <c r="D196" s="170" t="s">
        <v>151</v>
      </c>
      <c r="E196" s="171">
        <v>30.71</v>
      </c>
      <c r="F196" s="172">
        <v>0</v>
      </c>
      <c r="G196" s="173">
        <f>ROUND(E196*F196,2)</f>
        <v>0</v>
      </c>
      <c r="H196" s="172">
        <v>0</v>
      </c>
      <c r="I196" s="173">
        <f>ROUND(E196*H196,2)</f>
        <v>0</v>
      </c>
      <c r="J196" s="172">
        <v>1533</v>
      </c>
      <c r="K196" s="173">
        <f>ROUND(E196*J196,2)</f>
        <v>47078.43</v>
      </c>
      <c r="L196" s="173">
        <v>21</v>
      </c>
      <c r="M196" s="173">
        <f>G196*(1+L196/100)</f>
        <v>0</v>
      </c>
      <c r="N196" s="171">
        <v>7.0000000000000001E-3</v>
      </c>
      <c r="O196" s="171">
        <f>ROUND(E196*N196,2)</f>
        <v>0.21</v>
      </c>
      <c r="P196" s="171">
        <v>0</v>
      </c>
      <c r="Q196" s="171">
        <f>ROUND(E196*P196,2)</f>
        <v>0</v>
      </c>
      <c r="R196" s="173"/>
      <c r="S196" s="173" t="s">
        <v>209</v>
      </c>
      <c r="T196" s="174" t="s">
        <v>153</v>
      </c>
      <c r="U196" s="157">
        <v>0</v>
      </c>
      <c r="V196" s="157">
        <f>ROUND(E196*U196,2)</f>
        <v>0</v>
      </c>
      <c r="W196" s="157"/>
      <c r="X196" s="157" t="s">
        <v>255</v>
      </c>
      <c r="Y196" s="157" t="s">
        <v>155</v>
      </c>
      <c r="Z196" s="147"/>
      <c r="AA196" s="147"/>
      <c r="AB196" s="147"/>
      <c r="AC196" s="147"/>
      <c r="AD196" s="147"/>
      <c r="AE196" s="147"/>
      <c r="AF196" s="147"/>
      <c r="AG196" s="147" t="s">
        <v>256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2" x14ac:dyDescent="0.2">
      <c r="A197" s="154"/>
      <c r="B197" s="155"/>
      <c r="C197" s="185" t="s">
        <v>206</v>
      </c>
      <c r="D197" s="158"/>
      <c r="E197" s="159">
        <v>30.71</v>
      </c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160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68">
        <v>75</v>
      </c>
      <c r="B198" s="169" t="s">
        <v>380</v>
      </c>
      <c r="C198" s="184" t="s">
        <v>381</v>
      </c>
      <c r="D198" s="170" t="s">
        <v>0</v>
      </c>
      <c r="E198" s="171">
        <v>84.541700000000006</v>
      </c>
      <c r="F198" s="172">
        <v>0</v>
      </c>
      <c r="G198" s="173">
        <f>ROUND(E198*F198,2)</f>
        <v>0</v>
      </c>
      <c r="H198" s="172">
        <v>0</v>
      </c>
      <c r="I198" s="173">
        <f>ROUND(E198*H198,2)</f>
        <v>0</v>
      </c>
      <c r="J198" s="172">
        <v>2.65</v>
      </c>
      <c r="K198" s="173">
        <f>ROUND(E198*J198,2)</f>
        <v>224.04</v>
      </c>
      <c r="L198" s="173">
        <v>21</v>
      </c>
      <c r="M198" s="173">
        <f>G198*(1+L198/100)</f>
        <v>0</v>
      </c>
      <c r="N198" s="171">
        <v>0</v>
      </c>
      <c r="O198" s="171">
        <f>ROUND(E198*N198,2)</f>
        <v>0</v>
      </c>
      <c r="P198" s="171">
        <v>0</v>
      </c>
      <c r="Q198" s="171">
        <f>ROUND(E198*P198,2)</f>
        <v>0</v>
      </c>
      <c r="R198" s="173" t="s">
        <v>375</v>
      </c>
      <c r="S198" s="173" t="s">
        <v>153</v>
      </c>
      <c r="T198" s="174" t="s">
        <v>153</v>
      </c>
      <c r="U198" s="157">
        <v>0</v>
      </c>
      <c r="V198" s="157">
        <f>ROUND(E198*U198,2)</f>
        <v>0</v>
      </c>
      <c r="W198" s="157"/>
      <c r="X198" s="157" t="s">
        <v>249</v>
      </c>
      <c r="Y198" s="157" t="s">
        <v>155</v>
      </c>
      <c r="Z198" s="147"/>
      <c r="AA198" s="147"/>
      <c r="AB198" s="147"/>
      <c r="AC198" s="147"/>
      <c r="AD198" s="147"/>
      <c r="AE198" s="147"/>
      <c r="AF198" s="147"/>
      <c r="AG198" s="147" t="s">
        <v>250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 x14ac:dyDescent="0.2">
      <c r="A199" s="154"/>
      <c r="B199" s="155"/>
      <c r="C199" s="246" t="s">
        <v>275</v>
      </c>
      <c r="D199" s="247"/>
      <c r="E199" s="247"/>
      <c r="F199" s="247"/>
      <c r="G199" s="24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158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x14ac:dyDescent="0.2">
      <c r="A200" s="161" t="s">
        <v>147</v>
      </c>
      <c r="B200" s="162" t="s">
        <v>103</v>
      </c>
      <c r="C200" s="183" t="s">
        <v>104</v>
      </c>
      <c r="D200" s="163"/>
      <c r="E200" s="164"/>
      <c r="F200" s="165"/>
      <c r="G200" s="165">
        <f>SUMIF(AG201:AG208,"&lt;&gt;NOR",G201:G208)</f>
        <v>0</v>
      </c>
      <c r="H200" s="165"/>
      <c r="I200" s="165">
        <f>SUM(I201:I208)</f>
        <v>12978.400000000001</v>
      </c>
      <c r="J200" s="165"/>
      <c r="K200" s="165">
        <f>SUM(K201:K208)</f>
        <v>11320.960000000001</v>
      </c>
      <c r="L200" s="165"/>
      <c r="M200" s="165">
        <f>SUM(M201:M208)</f>
        <v>0</v>
      </c>
      <c r="N200" s="164"/>
      <c r="O200" s="164">
        <f>SUM(O201:O208)</f>
        <v>0.28999999999999998</v>
      </c>
      <c r="P200" s="164"/>
      <c r="Q200" s="164">
        <f>SUM(Q201:Q208)</f>
        <v>0</v>
      </c>
      <c r="R200" s="165"/>
      <c r="S200" s="165"/>
      <c r="T200" s="166"/>
      <c r="U200" s="160"/>
      <c r="V200" s="160">
        <f>SUM(V201:V208)</f>
        <v>13.32</v>
      </c>
      <c r="W200" s="160"/>
      <c r="X200" s="160"/>
      <c r="Y200" s="160"/>
      <c r="AG200" t="s">
        <v>148</v>
      </c>
    </row>
    <row r="201" spans="1:60" outlineLevel="1" x14ac:dyDescent="0.2">
      <c r="A201" s="168">
        <v>76</v>
      </c>
      <c r="B201" s="169" t="s">
        <v>382</v>
      </c>
      <c r="C201" s="184" t="s">
        <v>383</v>
      </c>
      <c r="D201" s="170" t="s">
        <v>151</v>
      </c>
      <c r="E201" s="171">
        <v>12.96</v>
      </c>
      <c r="F201" s="172">
        <v>0</v>
      </c>
      <c r="G201" s="173">
        <f>ROUND(E201*F201,2)</f>
        <v>0</v>
      </c>
      <c r="H201" s="172">
        <v>25.69</v>
      </c>
      <c r="I201" s="173">
        <f>ROUND(E201*H201,2)</f>
        <v>332.94</v>
      </c>
      <c r="J201" s="172">
        <v>35.11</v>
      </c>
      <c r="K201" s="173">
        <f>ROUND(E201*J201,2)</f>
        <v>455.03</v>
      </c>
      <c r="L201" s="173">
        <v>21</v>
      </c>
      <c r="M201" s="173">
        <f>G201*(1+L201/100)</f>
        <v>0</v>
      </c>
      <c r="N201" s="171">
        <v>2.1000000000000001E-4</v>
      </c>
      <c r="O201" s="171">
        <f>ROUND(E201*N201,2)</f>
        <v>0</v>
      </c>
      <c r="P201" s="171">
        <v>0</v>
      </c>
      <c r="Q201" s="171">
        <f>ROUND(E201*P201,2)</f>
        <v>0</v>
      </c>
      <c r="R201" s="173" t="s">
        <v>384</v>
      </c>
      <c r="S201" s="173" t="s">
        <v>153</v>
      </c>
      <c r="T201" s="174" t="s">
        <v>153</v>
      </c>
      <c r="U201" s="157">
        <v>0.05</v>
      </c>
      <c r="V201" s="157">
        <f>ROUND(E201*U201,2)</f>
        <v>0.65</v>
      </c>
      <c r="W201" s="157"/>
      <c r="X201" s="157" t="s">
        <v>154</v>
      </c>
      <c r="Y201" s="157" t="s">
        <v>155</v>
      </c>
      <c r="Z201" s="147"/>
      <c r="AA201" s="147"/>
      <c r="AB201" s="147"/>
      <c r="AC201" s="147"/>
      <c r="AD201" s="147"/>
      <c r="AE201" s="147"/>
      <c r="AF201" s="147"/>
      <c r="AG201" s="147" t="s">
        <v>156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185" t="s">
        <v>224</v>
      </c>
      <c r="D202" s="158"/>
      <c r="E202" s="159">
        <v>12.96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160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ht="22.5" outlineLevel="1" x14ac:dyDescent="0.2">
      <c r="A203" s="168">
        <v>77</v>
      </c>
      <c r="B203" s="169" t="s">
        <v>385</v>
      </c>
      <c r="C203" s="184" t="s">
        <v>386</v>
      </c>
      <c r="D203" s="170" t="s">
        <v>151</v>
      </c>
      <c r="E203" s="171">
        <v>12.96</v>
      </c>
      <c r="F203" s="172">
        <v>0</v>
      </c>
      <c r="G203" s="173">
        <f>ROUND(E203*F203,2)</f>
        <v>0</v>
      </c>
      <c r="H203" s="172">
        <v>293.23</v>
      </c>
      <c r="I203" s="173">
        <f>ROUND(E203*H203,2)</f>
        <v>3800.26</v>
      </c>
      <c r="J203" s="172">
        <v>686.77</v>
      </c>
      <c r="K203" s="173">
        <f>ROUND(E203*J203,2)</f>
        <v>8900.5400000000009</v>
      </c>
      <c r="L203" s="173">
        <v>21</v>
      </c>
      <c r="M203" s="173">
        <f>G203*(1+L203/100)</f>
        <v>0</v>
      </c>
      <c r="N203" s="171">
        <v>3.9899999999999996E-3</v>
      </c>
      <c r="O203" s="171">
        <f>ROUND(E203*N203,2)</f>
        <v>0.05</v>
      </c>
      <c r="P203" s="171">
        <v>0</v>
      </c>
      <c r="Q203" s="171">
        <f>ROUND(E203*P203,2)</f>
        <v>0</v>
      </c>
      <c r="R203" s="173" t="s">
        <v>384</v>
      </c>
      <c r="S203" s="173" t="s">
        <v>153</v>
      </c>
      <c r="T203" s="174" t="s">
        <v>153</v>
      </c>
      <c r="U203" s="157">
        <v>0.97799999999999998</v>
      </c>
      <c r="V203" s="157">
        <f>ROUND(E203*U203,2)</f>
        <v>12.67</v>
      </c>
      <c r="W203" s="157"/>
      <c r="X203" s="157" t="s">
        <v>154</v>
      </c>
      <c r="Y203" s="157" t="s">
        <v>155</v>
      </c>
      <c r="Z203" s="147"/>
      <c r="AA203" s="147"/>
      <c r="AB203" s="147"/>
      <c r="AC203" s="147"/>
      <c r="AD203" s="147"/>
      <c r="AE203" s="147"/>
      <c r="AF203" s="147"/>
      <c r="AG203" s="147" t="s">
        <v>156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2" x14ac:dyDescent="0.2">
      <c r="A204" s="154"/>
      <c r="B204" s="155"/>
      <c r="C204" s="185" t="s">
        <v>224</v>
      </c>
      <c r="D204" s="158"/>
      <c r="E204" s="159">
        <v>12.96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160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1" x14ac:dyDescent="0.2">
      <c r="A205" s="168">
        <v>78</v>
      </c>
      <c r="B205" s="169" t="s">
        <v>387</v>
      </c>
      <c r="C205" s="184" t="s">
        <v>388</v>
      </c>
      <c r="D205" s="170" t="s">
        <v>151</v>
      </c>
      <c r="E205" s="171">
        <v>13.608000000000001</v>
      </c>
      <c r="F205" s="172">
        <v>0</v>
      </c>
      <c r="G205" s="173">
        <f>ROUND(E205*F205,2)</f>
        <v>0</v>
      </c>
      <c r="H205" s="172">
        <v>650</v>
      </c>
      <c r="I205" s="173">
        <f>ROUND(E205*H205,2)</f>
        <v>8845.2000000000007</v>
      </c>
      <c r="J205" s="172">
        <v>0</v>
      </c>
      <c r="K205" s="173">
        <f>ROUND(E205*J205,2)</f>
        <v>0</v>
      </c>
      <c r="L205" s="173">
        <v>21</v>
      </c>
      <c r="M205" s="173">
        <f>G205*(1+L205/100)</f>
        <v>0</v>
      </c>
      <c r="N205" s="171">
        <v>1.7399999999999999E-2</v>
      </c>
      <c r="O205" s="171">
        <f>ROUND(E205*N205,2)</f>
        <v>0.24</v>
      </c>
      <c r="P205" s="171">
        <v>0</v>
      </c>
      <c r="Q205" s="171">
        <f>ROUND(E205*P205,2)</f>
        <v>0</v>
      </c>
      <c r="R205" s="173"/>
      <c r="S205" s="173" t="s">
        <v>209</v>
      </c>
      <c r="T205" s="174" t="s">
        <v>210</v>
      </c>
      <c r="U205" s="157">
        <v>0</v>
      </c>
      <c r="V205" s="157">
        <f>ROUND(E205*U205,2)</f>
        <v>0</v>
      </c>
      <c r="W205" s="157"/>
      <c r="X205" s="157" t="s">
        <v>270</v>
      </c>
      <c r="Y205" s="157" t="s">
        <v>155</v>
      </c>
      <c r="Z205" s="147"/>
      <c r="AA205" s="147"/>
      <c r="AB205" s="147"/>
      <c r="AC205" s="147"/>
      <c r="AD205" s="147"/>
      <c r="AE205" s="147"/>
      <c r="AF205" s="147"/>
      <c r="AG205" s="147" t="s">
        <v>271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2" x14ac:dyDescent="0.2">
      <c r="A206" s="154"/>
      <c r="B206" s="155"/>
      <c r="C206" s="185" t="s">
        <v>389</v>
      </c>
      <c r="D206" s="158"/>
      <c r="E206" s="159">
        <v>13.608000000000001</v>
      </c>
      <c r="F206" s="157"/>
      <c r="G206" s="157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160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1" x14ac:dyDescent="0.2">
      <c r="A207" s="168">
        <v>79</v>
      </c>
      <c r="B207" s="169" t="s">
        <v>390</v>
      </c>
      <c r="C207" s="184" t="s">
        <v>391</v>
      </c>
      <c r="D207" s="170" t="s">
        <v>0</v>
      </c>
      <c r="E207" s="171">
        <v>223.33969999999999</v>
      </c>
      <c r="F207" s="172">
        <v>0</v>
      </c>
      <c r="G207" s="173">
        <f>ROUND(E207*F207,2)</f>
        <v>0</v>
      </c>
      <c r="H207" s="172">
        <v>0</v>
      </c>
      <c r="I207" s="173">
        <f>ROUND(E207*H207,2)</f>
        <v>0</v>
      </c>
      <c r="J207" s="172">
        <v>8.8000000000000007</v>
      </c>
      <c r="K207" s="173">
        <f>ROUND(E207*J207,2)</f>
        <v>1965.39</v>
      </c>
      <c r="L207" s="173">
        <v>21</v>
      </c>
      <c r="M207" s="173">
        <f>G207*(1+L207/100)</f>
        <v>0</v>
      </c>
      <c r="N207" s="171">
        <v>0</v>
      </c>
      <c r="O207" s="171">
        <f>ROUND(E207*N207,2)</f>
        <v>0</v>
      </c>
      <c r="P207" s="171">
        <v>0</v>
      </c>
      <c r="Q207" s="171">
        <f>ROUND(E207*P207,2)</f>
        <v>0</v>
      </c>
      <c r="R207" s="173" t="s">
        <v>384</v>
      </c>
      <c r="S207" s="173" t="s">
        <v>153</v>
      </c>
      <c r="T207" s="174" t="s">
        <v>153</v>
      </c>
      <c r="U207" s="157">
        <v>0</v>
      </c>
      <c r="V207" s="157">
        <f>ROUND(E207*U207,2)</f>
        <v>0</v>
      </c>
      <c r="W207" s="157"/>
      <c r="X207" s="157" t="s">
        <v>249</v>
      </c>
      <c r="Y207" s="157" t="s">
        <v>155</v>
      </c>
      <c r="Z207" s="147"/>
      <c r="AA207" s="147"/>
      <c r="AB207" s="147"/>
      <c r="AC207" s="147"/>
      <c r="AD207" s="147"/>
      <c r="AE207" s="147"/>
      <c r="AF207" s="147"/>
      <c r="AG207" s="147" t="s">
        <v>250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2" x14ac:dyDescent="0.2">
      <c r="A208" s="154"/>
      <c r="B208" s="155"/>
      <c r="C208" s="246" t="s">
        <v>275</v>
      </c>
      <c r="D208" s="247"/>
      <c r="E208" s="247"/>
      <c r="F208" s="247"/>
      <c r="G208" s="24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158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x14ac:dyDescent="0.2">
      <c r="A209" s="161" t="s">
        <v>147</v>
      </c>
      <c r="B209" s="162" t="s">
        <v>105</v>
      </c>
      <c r="C209" s="183" t="s">
        <v>106</v>
      </c>
      <c r="D209" s="163"/>
      <c r="E209" s="164"/>
      <c r="F209" s="165"/>
      <c r="G209" s="165">
        <f>SUMIF(AG210:AG213,"&lt;&gt;NOR",G210:G213)</f>
        <v>0</v>
      </c>
      <c r="H209" s="165"/>
      <c r="I209" s="165">
        <f>SUM(I210:I213)</f>
        <v>0</v>
      </c>
      <c r="J209" s="165"/>
      <c r="K209" s="165">
        <f>SUM(K210:K213)</f>
        <v>1854.01</v>
      </c>
      <c r="L209" s="165"/>
      <c r="M209" s="165">
        <f>SUM(M210:M213)</f>
        <v>0</v>
      </c>
      <c r="N209" s="164"/>
      <c r="O209" s="164">
        <f>SUM(O210:O213)</f>
        <v>0</v>
      </c>
      <c r="P209" s="164"/>
      <c r="Q209" s="164">
        <f>SUM(Q210:Q213)</f>
        <v>0.05</v>
      </c>
      <c r="R209" s="165"/>
      <c r="S209" s="165"/>
      <c r="T209" s="166"/>
      <c r="U209" s="160"/>
      <c r="V209" s="160">
        <f>SUM(V210:V213)</f>
        <v>3.3</v>
      </c>
      <c r="W209" s="160"/>
      <c r="X209" s="160"/>
      <c r="Y209" s="160"/>
      <c r="AG209" t="s">
        <v>148</v>
      </c>
    </row>
    <row r="210" spans="1:60" ht="22.5" outlineLevel="1" x14ac:dyDescent="0.2">
      <c r="A210" s="168">
        <v>80</v>
      </c>
      <c r="B210" s="169" t="s">
        <v>392</v>
      </c>
      <c r="C210" s="184" t="s">
        <v>393</v>
      </c>
      <c r="D210" s="170" t="s">
        <v>151</v>
      </c>
      <c r="E210" s="171">
        <v>12.96</v>
      </c>
      <c r="F210" s="172">
        <v>0</v>
      </c>
      <c r="G210" s="173">
        <f>ROUND(E210*F210,2)</f>
        <v>0</v>
      </c>
      <c r="H210" s="172">
        <v>0</v>
      </c>
      <c r="I210" s="173">
        <f>ROUND(E210*H210,2)</f>
        <v>0</v>
      </c>
      <c r="J210" s="172">
        <v>141.5</v>
      </c>
      <c r="K210" s="173">
        <f>ROUND(E210*J210,2)</f>
        <v>1833.84</v>
      </c>
      <c r="L210" s="173">
        <v>21</v>
      </c>
      <c r="M210" s="173">
        <f>G210*(1+L210/100)</f>
        <v>0</v>
      </c>
      <c r="N210" s="171">
        <v>0</v>
      </c>
      <c r="O210" s="171">
        <f>ROUND(E210*N210,2)</f>
        <v>0</v>
      </c>
      <c r="P210" s="171">
        <v>3.5000000000000001E-3</v>
      </c>
      <c r="Q210" s="171">
        <f>ROUND(E210*P210,2)</f>
        <v>0.05</v>
      </c>
      <c r="R210" s="173" t="s">
        <v>394</v>
      </c>
      <c r="S210" s="173" t="s">
        <v>153</v>
      </c>
      <c r="T210" s="174" t="s">
        <v>153</v>
      </c>
      <c r="U210" s="157">
        <v>0.255</v>
      </c>
      <c r="V210" s="157">
        <f>ROUND(E210*U210,2)</f>
        <v>3.3</v>
      </c>
      <c r="W210" s="157"/>
      <c r="X210" s="157" t="s">
        <v>154</v>
      </c>
      <c r="Y210" s="157" t="s">
        <v>155</v>
      </c>
      <c r="Z210" s="147"/>
      <c r="AA210" s="147"/>
      <c r="AB210" s="147"/>
      <c r="AC210" s="147"/>
      <c r="AD210" s="147"/>
      <c r="AE210" s="147"/>
      <c r="AF210" s="147"/>
      <c r="AG210" s="147" t="s">
        <v>156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2" x14ac:dyDescent="0.2">
      <c r="A211" s="154"/>
      <c r="B211" s="155"/>
      <c r="C211" s="185" t="s">
        <v>224</v>
      </c>
      <c r="D211" s="158"/>
      <c r="E211" s="159">
        <v>12.96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160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68">
        <v>81</v>
      </c>
      <c r="B212" s="169" t="s">
        <v>395</v>
      </c>
      <c r="C212" s="184" t="s">
        <v>396</v>
      </c>
      <c r="D212" s="170" t="s">
        <v>0</v>
      </c>
      <c r="E212" s="171">
        <v>18.3384</v>
      </c>
      <c r="F212" s="172">
        <v>0</v>
      </c>
      <c r="G212" s="173">
        <f>ROUND(E212*F212,2)</f>
        <v>0</v>
      </c>
      <c r="H212" s="172">
        <v>0</v>
      </c>
      <c r="I212" s="173">
        <f>ROUND(E212*H212,2)</f>
        <v>0</v>
      </c>
      <c r="J212" s="172">
        <v>1.1000000000000001</v>
      </c>
      <c r="K212" s="173">
        <f>ROUND(E212*J212,2)</f>
        <v>20.170000000000002</v>
      </c>
      <c r="L212" s="173">
        <v>21</v>
      </c>
      <c r="M212" s="173">
        <f>G212*(1+L212/100)</f>
        <v>0</v>
      </c>
      <c r="N212" s="171">
        <v>0</v>
      </c>
      <c r="O212" s="171">
        <f>ROUND(E212*N212,2)</f>
        <v>0</v>
      </c>
      <c r="P212" s="171">
        <v>0</v>
      </c>
      <c r="Q212" s="171">
        <f>ROUND(E212*P212,2)</f>
        <v>0</v>
      </c>
      <c r="R212" s="173" t="s">
        <v>394</v>
      </c>
      <c r="S212" s="173" t="s">
        <v>153</v>
      </c>
      <c r="T212" s="174" t="s">
        <v>153</v>
      </c>
      <c r="U212" s="157">
        <v>0</v>
      </c>
      <c r="V212" s="157">
        <f>ROUND(E212*U212,2)</f>
        <v>0</v>
      </c>
      <c r="W212" s="157"/>
      <c r="X212" s="157" t="s">
        <v>249</v>
      </c>
      <c r="Y212" s="157" t="s">
        <v>155</v>
      </c>
      <c r="Z212" s="147"/>
      <c r="AA212" s="147"/>
      <c r="AB212" s="147"/>
      <c r="AC212" s="147"/>
      <c r="AD212" s="147"/>
      <c r="AE212" s="147"/>
      <c r="AF212" s="147"/>
      <c r="AG212" s="147" t="s">
        <v>250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2" x14ac:dyDescent="0.2">
      <c r="A213" s="154"/>
      <c r="B213" s="155"/>
      <c r="C213" s="246" t="s">
        <v>308</v>
      </c>
      <c r="D213" s="247"/>
      <c r="E213" s="247"/>
      <c r="F213" s="247"/>
      <c r="G213" s="24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158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x14ac:dyDescent="0.2">
      <c r="A214" s="161" t="s">
        <v>147</v>
      </c>
      <c r="B214" s="162" t="s">
        <v>107</v>
      </c>
      <c r="C214" s="183" t="s">
        <v>108</v>
      </c>
      <c r="D214" s="163"/>
      <c r="E214" s="164"/>
      <c r="F214" s="165"/>
      <c r="G214" s="165">
        <f>SUMIF(AG215:AG234,"&lt;&gt;NOR",G215:G234)</f>
        <v>0</v>
      </c>
      <c r="H214" s="165"/>
      <c r="I214" s="165">
        <f>SUM(I215:I234)</f>
        <v>20587.79</v>
      </c>
      <c r="J214" s="165"/>
      <c r="K214" s="165">
        <f>SUM(K215:K234)</f>
        <v>26440.79</v>
      </c>
      <c r="L214" s="165"/>
      <c r="M214" s="165">
        <f>SUM(M215:M234)</f>
        <v>0</v>
      </c>
      <c r="N214" s="164"/>
      <c r="O214" s="164">
        <f>SUM(O215:O234)</f>
        <v>0.33</v>
      </c>
      <c r="P214" s="164"/>
      <c r="Q214" s="164">
        <f>SUM(Q215:Q234)</f>
        <v>0</v>
      </c>
      <c r="R214" s="165"/>
      <c r="S214" s="165"/>
      <c r="T214" s="166"/>
      <c r="U214" s="160"/>
      <c r="V214" s="160">
        <f>SUM(V215:V234)</f>
        <v>33.57</v>
      </c>
      <c r="W214" s="160"/>
      <c r="X214" s="160"/>
      <c r="Y214" s="160"/>
      <c r="AG214" t="s">
        <v>148</v>
      </c>
    </row>
    <row r="215" spans="1:60" outlineLevel="1" x14ac:dyDescent="0.2">
      <c r="A215" s="168">
        <v>82</v>
      </c>
      <c r="B215" s="169" t="s">
        <v>397</v>
      </c>
      <c r="C215" s="184" t="s">
        <v>398</v>
      </c>
      <c r="D215" s="170" t="s">
        <v>151</v>
      </c>
      <c r="E215" s="171">
        <v>25.36</v>
      </c>
      <c r="F215" s="172">
        <v>0</v>
      </c>
      <c r="G215" s="173">
        <f>ROUND(E215*F215,2)</f>
        <v>0</v>
      </c>
      <c r="H215" s="172">
        <v>0</v>
      </c>
      <c r="I215" s="173">
        <f>ROUND(E215*H215,2)</f>
        <v>0</v>
      </c>
      <c r="J215" s="172">
        <v>843</v>
      </c>
      <c r="K215" s="173">
        <f>ROUND(E215*J215,2)</f>
        <v>21378.48</v>
      </c>
      <c r="L215" s="173">
        <v>21</v>
      </c>
      <c r="M215" s="173">
        <f>G215*(1+L215/100)</f>
        <v>0</v>
      </c>
      <c r="N215" s="171">
        <v>0</v>
      </c>
      <c r="O215" s="171">
        <f>ROUND(E215*N215,2)</f>
        <v>0</v>
      </c>
      <c r="P215" s="171">
        <v>0</v>
      </c>
      <c r="Q215" s="171">
        <f>ROUND(E215*P215,2)</f>
        <v>0</v>
      </c>
      <c r="R215" s="173" t="s">
        <v>384</v>
      </c>
      <c r="S215" s="173" t="s">
        <v>153</v>
      </c>
      <c r="T215" s="174" t="s">
        <v>153</v>
      </c>
      <c r="U215" s="157">
        <v>1.2</v>
      </c>
      <c r="V215" s="157">
        <f>ROUND(E215*U215,2)</f>
        <v>30.43</v>
      </c>
      <c r="W215" s="157"/>
      <c r="X215" s="157" t="s">
        <v>154</v>
      </c>
      <c r="Y215" s="157" t="s">
        <v>155</v>
      </c>
      <c r="Z215" s="147"/>
      <c r="AA215" s="147"/>
      <c r="AB215" s="147"/>
      <c r="AC215" s="147"/>
      <c r="AD215" s="147"/>
      <c r="AE215" s="147"/>
      <c r="AF215" s="147"/>
      <c r="AG215" s="147" t="s">
        <v>156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2" x14ac:dyDescent="0.2">
      <c r="A216" s="154"/>
      <c r="B216" s="155"/>
      <c r="C216" s="246" t="s">
        <v>399</v>
      </c>
      <c r="D216" s="247"/>
      <c r="E216" s="247"/>
      <c r="F216" s="247"/>
      <c r="G216" s="247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158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 x14ac:dyDescent="0.2">
      <c r="A217" s="154"/>
      <c r="B217" s="155"/>
      <c r="C217" s="185" t="s">
        <v>177</v>
      </c>
      <c r="D217" s="158"/>
      <c r="E217" s="159">
        <v>6.08</v>
      </c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160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185" t="s">
        <v>178</v>
      </c>
      <c r="D218" s="158"/>
      <c r="E218" s="159">
        <v>2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160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5" t="s">
        <v>179</v>
      </c>
      <c r="D219" s="158"/>
      <c r="E219" s="159">
        <v>4.32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160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185" t="s">
        <v>180</v>
      </c>
      <c r="D220" s="158"/>
      <c r="E220" s="159">
        <v>6.4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160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185" t="s">
        <v>181</v>
      </c>
      <c r="D221" s="158"/>
      <c r="E221" s="159">
        <v>3.2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160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3" x14ac:dyDescent="0.2">
      <c r="A222" s="154"/>
      <c r="B222" s="155"/>
      <c r="C222" s="185" t="s">
        <v>182</v>
      </c>
      <c r="D222" s="158"/>
      <c r="E222" s="159">
        <v>3.36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160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1" x14ac:dyDescent="0.2">
      <c r="A223" s="168">
        <v>83</v>
      </c>
      <c r="B223" s="169" t="s">
        <v>400</v>
      </c>
      <c r="C223" s="184" t="s">
        <v>401</v>
      </c>
      <c r="D223" s="170" t="s">
        <v>172</v>
      </c>
      <c r="E223" s="171">
        <v>15.6</v>
      </c>
      <c r="F223" s="172">
        <v>0</v>
      </c>
      <c r="G223" s="173">
        <f>ROUND(E223*F223,2)</f>
        <v>0</v>
      </c>
      <c r="H223" s="172">
        <v>210.23</v>
      </c>
      <c r="I223" s="173">
        <f>ROUND(E223*H223,2)</f>
        <v>3279.59</v>
      </c>
      <c r="J223" s="172">
        <v>84.27</v>
      </c>
      <c r="K223" s="173">
        <f>ROUND(E223*J223,2)</f>
        <v>1314.61</v>
      </c>
      <c r="L223" s="173">
        <v>21</v>
      </c>
      <c r="M223" s="173">
        <f>G223*(1+L223/100)</f>
        <v>0</v>
      </c>
      <c r="N223" s="171">
        <v>1E-4</v>
      </c>
      <c r="O223" s="171">
        <f>ROUND(E223*N223,2)</f>
        <v>0</v>
      </c>
      <c r="P223" s="171">
        <v>0</v>
      </c>
      <c r="Q223" s="171">
        <f>ROUND(E223*P223,2)</f>
        <v>0</v>
      </c>
      <c r="R223" s="173" t="s">
        <v>384</v>
      </c>
      <c r="S223" s="173" t="s">
        <v>153</v>
      </c>
      <c r="T223" s="174" t="s">
        <v>153</v>
      </c>
      <c r="U223" s="157">
        <v>0.12</v>
      </c>
      <c r="V223" s="157">
        <f>ROUND(E223*U223,2)</f>
        <v>1.87</v>
      </c>
      <c r="W223" s="157"/>
      <c r="X223" s="157" t="s">
        <v>154</v>
      </c>
      <c r="Y223" s="157" t="s">
        <v>155</v>
      </c>
      <c r="Z223" s="147"/>
      <c r="AA223" s="147"/>
      <c r="AB223" s="147"/>
      <c r="AC223" s="147"/>
      <c r="AD223" s="147"/>
      <c r="AE223" s="147"/>
      <c r="AF223" s="147"/>
      <c r="AG223" s="147" t="s">
        <v>156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185" t="s">
        <v>174</v>
      </c>
      <c r="D224" s="158"/>
      <c r="E224" s="159">
        <v>15.6</v>
      </c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160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1" x14ac:dyDescent="0.2">
      <c r="A225" s="168">
        <v>84</v>
      </c>
      <c r="B225" s="169" t="s">
        <v>402</v>
      </c>
      <c r="C225" s="184" t="s">
        <v>403</v>
      </c>
      <c r="D225" s="170" t="s">
        <v>151</v>
      </c>
      <c r="E225" s="171">
        <v>25.36</v>
      </c>
      <c r="F225" s="172">
        <v>0</v>
      </c>
      <c r="G225" s="173">
        <f>ROUND(E225*F225,2)</f>
        <v>0</v>
      </c>
      <c r="H225" s="172">
        <v>0</v>
      </c>
      <c r="I225" s="173">
        <f>ROUND(E225*H225,2)</f>
        <v>0</v>
      </c>
      <c r="J225" s="172">
        <v>62</v>
      </c>
      <c r="K225" s="173">
        <f>ROUND(E225*J225,2)</f>
        <v>1572.32</v>
      </c>
      <c r="L225" s="173">
        <v>21</v>
      </c>
      <c r="M225" s="173">
        <f>G225*(1+L225/100)</f>
        <v>0</v>
      </c>
      <c r="N225" s="171">
        <v>0</v>
      </c>
      <c r="O225" s="171">
        <f>ROUND(E225*N225,2)</f>
        <v>0</v>
      </c>
      <c r="P225" s="171">
        <v>0</v>
      </c>
      <c r="Q225" s="171">
        <f>ROUND(E225*P225,2)</f>
        <v>0</v>
      </c>
      <c r="R225" s="173"/>
      <c r="S225" s="173" t="s">
        <v>209</v>
      </c>
      <c r="T225" s="174" t="s">
        <v>210</v>
      </c>
      <c r="U225" s="157">
        <v>0.05</v>
      </c>
      <c r="V225" s="157">
        <f>ROUND(E225*U225,2)</f>
        <v>1.27</v>
      </c>
      <c r="W225" s="157"/>
      <c r="X225" s="157" t="s">
        <v>154</v>
      </c>
      <c r="Y225" s="157" t="s">
        <v>155</v>
      </c>
      <c r="Z225" s="147"/>
      <c r="AA225" s="147"/>
      <c r="AB225" s="147"/>
      <c r="AC225" s="147"/>
      <c r="AD225" s="147"/>
      <c r="AE225" s="147"/>
      <c r="AF225" s="147"/>
      <c r="AG225" s="147" t="s">
        <v>156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2" x14ac:dyDescent="0.2">
      <c r="A226" s="154"/>
      <c r="B226" s="155"/>
      <c r="C226" s="185" t="s">
        <v>177</v>
      </c>
      <c r="D226" s="158"/>
      <c r="E226" s="159">
        <v>6.08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160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185" t="s">
        <v>178</v>
      </c>
      <c r="D227" s="158"/>
      <c r="E227" s="159">
        <v>2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160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185" t="s">
        <v>179</v>
      </c>
      <c r="D228" s="158"/>
      <c r="E228" s="159">
        <v>4.32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160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5" t="s">
        <v>180</v>
      </c>
      <c r="D229" s="158"/>
      <c r="E229" s="159">
        <v>6.4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160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 x14ac:dyDescent="0.2">
      <c r="A230" s="154"/>
      <c r="B230" s="155"/>
      <c r="C230" s="185" t="s">
        <v>181</v>
      </c>
      <c r="D230" s="158"/>
      <c r="E230" s="159">
        <v>3.2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160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185" t="s">
        <v>182</v>
      </c>
      <c r="D231" s="158"/>
      <c r="E231" s="159">
        <v>3.36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160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x14ac:dyDescent="0.2">
      <c r="A232" s="168">
        <v>85</v>
      </c>
      <c r="B232" s="169" t="s">
        <v>404</v>
      </c>
      <c r="C232" s="184" t="s">
        <v>405</v>
      </c>
      <c r="D232" s="170" t="s">
        <v>151</v>
      </c>
      <c r="E232" s="171">
        <v>26.628</v>
      </c>
      <c r="F232" s="172">
        <v>0</v>
      </c>
      <c r="G232" s="173">
        <f>ROUND(E232*F232,2)</f>
        <v>0</v>
      </c>
      <c r="H232" s="172">
        <v>650</v>
      </c>
      <c r="I232" s="173">
        <f>ROUND(E232*H232,2)</f>
        <v>17308.2</v>
      </c>
      <c r="J232" s="172">
        <v>0</v>
      </c>
      <c r="K232" s="173">
        <f>ROUND(E232*J232,2)</f>
        <v>0</v>
      </c>
      <c r="L232" s="173">
        <v>21</v>
      </c>
      <c r="M232" s="173">
        <f>G232*(1+L232/100)</f>
        <v>0</v>
      </c>
      <c r="N232" s="171">
        <v>1.24E-2</v>
      </c>
      <c r="O232" s="171">
        <f>ROUND(E232*N232,2)</f>
        <v>0.33</v>
      </c>
      <c r="P232" s="171">
        <v>0</v>
      </c>
      <c r="Q232" s="171">
        <f>ROUND(E232*P232,2)</f>
        <v>0</v>
      </c>
      <c r="R232" s="173" t="s">
        <v>269</v>
      </c>
      <c r="S232" s="173" t="s">
        <v>153</v>
      </c>
      <c r="T232" s="174" t="s">
        <v>210</v>
      </c>
      <c r="U232" s="157">
        <v>0</v>
      </c>
      <c r="V232" s="157">
        <f>ROUND(E232*U232,2)</f>
        <v>0</v>
      </c>
      <c r="W232" s="157"/>
      <c r="X232" s="157" t="s">
        <v>270</v>
      </c>
      <c r="Y232" s="157" t="s">
        <v>155</v>
      </c>
      <c r="Z232" s="147"/>
      <c r="AA232" s="147"/>
      <c r="AB232" s="147"/>
      <c r="AC232" s="147"/>
      <c r="AD232" s="147"/>
      <c r="AE232" s="147"/>
      <c r="AF232" s="147"/>
      <c r="AG232" s="147" t="s">
        <v>271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2" x14ac:dyDescent="0.2">
      <c r="A233" s="154"/>
      <c r="B233" s="155"/>
      <c r="C233" s="185" t="s">
        <v>406</v>
      </c>
      <c r="D233" s="158"/>
      <c r="E233" s="159">
        <v>26.628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160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1" x14ac:dyDescent="0.2">
      <c r="A234" s="176">
        <v>86</v>
      </c>
      <c r="B234" s="177" t="s">
        <v>407</v>
      </c>
      <c r="C234" s="186" t="s">
        <v>408</v>
      </c>
      <c r="D234" s="178" t="s">
        <v>0</v>
      </c>
      <c r="E234" s="179">
        <v>448.53199999999998</v>
      </c>
      <c r="F234" s="180">
        <v>0</v>
      </c>
      <c r="G234" s="181">
        <f>ROUND(E234*F234,2)</f>
        <v>0</v>
      </c>
      <c r="H234" s="180">
        <v>0</v>
      </c>
      <c r="I234" s="181">
        <f>ROUND(E234*H234,2)</f>
        <v>0</v>
      </c>
      <c r="J234" s="180">
        <v>4.8499999999999996</v>
      </c>
      <c r="K234" s="181">
        <f>ROUND(E234*J234,2)</f>
        <v>2175.38</v>
      </c>
      <c r="L234" s="181">
        <v>21</v>
      </c>
      <c r="M234" s="181">
        <f>G234*(1+L234/100)</f>
        <v>0</v>
      </c>
      <c r="N234" s="179">
        <v>0</v>
      </c>
      <c r="O234" s="179">
        <f>ROUND(E234*N234,2)</f>
        <v>0</v>
      </c>
      <c r="P234" s="179">
        <v>0</v>
      </c>
      <c r="Q234" s="179">
        <f>ROUND(E234*P234,2)</f>
        <v>0</v>
      </c>
      <c r="R234" s="181" t="s">
        <v>384</v>
      </c>
      <c r="S234" s="181" t="s">
        <v>153</v>
      </c>
      <c r="T234" s="182" t="s">
        <v>153</v>
      </c>
      <c r="U234" s="157">
        <v>0</v>
      </c>
      <c r="V234" s="157">
        <f>ROUND(E234*U234,2)</f>
        <v>0</v>
      </c>
      <c r="W234" s="157"/>
      <c r="X234" s="157" t="s">
        <v>249</v>
      </c>
      <c r="Y234" s="157" t="s">
        <v>155</v>
      </c>
      <c r="Z234" s="147"/>
      <c r="AA234" s="147"/>
      <c r="AB234" s="147"/>
      <c r="AC234" s="147"/>
      <c r="AD234" s="147"/>
      <c r="AE234" s="147"/>
      <c r="AF234" s="147"/>
      <c r="AG234" s="147" t="s">
        <v>250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x14ac:dyDescent="0.2">
      <c r="A235" s="161" t="s">
        <v>147</v>
      </c>
      <c r="B235" s="162" t="s">
        <v>109</v>
      </c>
      <c r="C235" s="183" t="s">
        <v>110</v>
      </c>
      <c r="D235" s="163"/>
      <c r="E235" s="164"/>
      <c r="F235" s="165"/>
      <c r="G235" s="165">
        <f>SUMIF(AG236:AG241,"&lt;&gt;NOR",G236:G241)</f>
        <v>0</v>
      </c>
      <c r="H235" s="165"/>
      <c r="I235" s="165">
        <f>SUM(I236:I241)</f>
        <v>5528.06</v>
      </c>
      <c r="J235" s="165"/>
      <c r="K235" s="165">
        <f>SUM(K236:K241)</f>
        <v>7755.5199999999995</v>
      </c>
      <c r="L235" s="165"/>
      <c r="M235" s="165">
        <f>SUM(M236:M241)</f>
        <v>0</v>
      </c>
      <c r="N235" s="164"/>
      <c r="O235" s="164">
        <f>SUM(O236:O241)</f>
        <v>0.03</v>
      </c>
      <c r="P235" s="164"/>
      <c r="Q235" s="164">
        <f>SUM(Q236:Q241)</f>
        <v>0</v>
      </c>
      <c r="R235" s="165"/>
      <c r="S235" s="165"/>
      <c r="T235" s="166"/>
      <c r="U235" s="160"/>
      <c r="V235" s="160">
        <f>SUM(V236:V241)</f>
        <v>10.7</v>
      </c>
      <c r="W235" s="160"/>
      <c r="X235" s="160"/>
      <c r="Y235" s="160"/>
      <c r="AG235" t="s">
        <v>148</v>
      </c>
    </row>
    <row r="236" spans="1:60" ht="22.5" outlineLevel="1" x14ac:dyDescent="0.2">
      <c r="A236" s="168">
        <v>87</v>
      </c>
      <c r="B236" s="169" t="s">
        <v>409</v>
      </c>
      <c r="C236" s="184" t="s">
        <v>410</v>
      </c>
      <c r="D236" s="170" t="s">
        <v>151</v>
      </c>
      <c r="E236" s="171">
        <v>18.899999999999999</v>
      </c>
      <c r="F236" s="172">
        <v>0</v>
      </c>
      <c r="G236" s="173">
        <f>ROUND(E236*F236,2)</f>
        <v>0</v>
      </c>
      <c r="H236" s="172">
        <v>106.36</v>
      </c>
      <c r="I236" s="173">
        <f>ROUND(E236*H236,2)</f>
        <v>2010.2</v>
      </c>
      <c r="J236" s="172">
        <v>170.64</v>
      </c>
      <c r="K236" s="173">
        <f>ROUND(E236*J236,2)</f>
        <v>3225.1</v>
      </c>
      <c r="L236" s="173">
        <v>21</v>
      </c>
      <c r="M236" s="173">
        <f>G236*(1+L236/100)</f>
        <v>0</v>
      </c>
      <c r="N236" s="171">
        <v>4.8999999999999998E-4</v>
      </c>
      <c r="O236" s="171">
        <f>ROUND(E236*N236,2)</f>
        <v>0.01</v>
      </c>
      <c r="P236" s="171">
        <v>0</v>
      </c>
      <c r="Q236" s="171">
        <f>ROUND(E236*P236,2)</f>
        <v>0</v>
      </c>
      <c r="R236" s="173" t="s">
        <v>411</v>
      </c>
      <c r="S236" s="173" t="s">
        <v>153</v>
      </c>
      <c r="T236" s="174" t="s">
        <v>153</v>
      </c>
      <c r="U236" s="157">
        <v>0.24299999999999999</v>
      </c>
      <c r="V236" s="157">
        <f>ROUND(E236*U236,2)</f>
        <v>4.59</v>
      </c>
      <c r="W236" s="157"/>
      <c r="X236" s="157" t="s">
        <v>154</v>
      </c>
      <c r="Y236" s="157" t="s">
        <v>155</v>
      </c>
      <c r="Z236" s="147"/>
      <c r="AA236" s="147"/>
      <c r="AB236" s="147"/>
      <c r="AC236" s="147"/>
      <c r="AD236" s="147"/>
      <c r="AE236" s="147"/>
      <c r="AF236" s="147"/>
      <c r="AG236" s="147" t="s">
        <v>156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2" x14ac:dyDescent="0.2">
      <c r="A237" s="154"/>
      <c r="B237" s="155"/>
      <c r="C237" s="185" t="s">
        <v>341</v>
      </c>
      <c r="D237" s="158"/>
      <c r="E237" s="159">
        <v>18.899999999999999</v>
      </c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160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ht="22.5" outlineLevel="1" x14ac:dyDescent="0.2">
      <c r="A238" s="168">
        <v>88</v>
      </c>
      <c r="B238" s="169" t="s">
        <v>412</v>
      </c>
      <c r="C238" s="184" t="s">
        <v>413</v>
      </c>
      <c r="D238" s="170" t="s">
        <v>151</v>
      </c>
      <c r="E238" s="171">
        <v>12.48</v>
      </c>
      <c r="F238" s="172">
        <v>0</v>
      </c>
      <c r="G238" s="173">
        <f>ROUND(E238*F238,2)</f>
        <v>0</v>
      </c>
      <c r="H238" s="172">
        <v>281.88</v>
      </c>
      <c r="I238" s="173">
        <f>ROUND(E238*H238,2)</f>
        <v>3517.86</v>
      </c>
      <c r="J238" s="172">
        <v>269.12</v>
      </c>
      <c r="K238" s="173">
        <f>ROUND(E238*J238,2)</f>
        <v>3358.62</v>
      </c>
      <c r="L238" s="173">
        <v>21</v>
      </c>
      <c r="M238" s="173">
        <f>G238*(1+L238/100)</f>
        <v>0</v>
      </c>
      <c r="N238" s="171">
        <v>1.2199999999999999E-3</v>
      </c>
      <c r="O238" s="171">
        <f>ROUND(E238*N238,2)</f>
        <v>0.02</v>
      </c>
      <c r="P238" s="171">
        <v>0</v>
      </c>
      <c r="Q238" s="171">
        <f>ROUND(E238*P238,2)</f>
        <v>0</v>
      </c>
      <c r="R238" s="173" t="s">
        <v>411</v>
      </c>
      <c r="S238" s="173" t="s">
        <v>153</v>
      </c>
      <c r="T238" s="174" t="s">
        <v>153</v>
      </c>
      <c r="U238" s="157">
        <v>0.38400000000000001</v>
      </c>
      <c r="V238" s="157">
        <f>ROUND(E238*U238,2)</f>
        <v>4.79</v>
      </c>
      <c r="W238" s="157"/>
      <c r="X238" s="157" t="s">
        <v>154</v>
      </c>
      <c r="Y238" s="157" t="s">
        <v>155</v>
      </c>
      <c r="Z238" s="147"/>
      <c r="AA238" s="147"/>
      <c r="AB238" s="147"/>
      <c r="AC238" s="147"/>
      <c r="AD238" s="147"/>
      <c r="AE238" s="147"/>
      <c r="AF238" s="147"/>
      <c r="AG238" s="147" t="s">
        <v>156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2" x14ac:dyDescent="0.2">
      <c r="A239" s="154"/>
      <c r="B239" s="155"/>
      <c r="C239" s="185" t="s">
        <v>414</v>
      </c>
      <c r="D239" s="158"/>
      <c r="E239" s="159">
        <v>12.48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160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68">
        <v>89</v>
      </c>
      <c r="B240" s="169" t="s">
        <v>415</v>
      </c>
      <c r="C240" s="184" t="s">
        <v>416</v>
      </c>
      <c r="D240" s="170" t="s">
        <v>151</v>
      </c>
      <c r="E240" s="171">
        <v>18.899999999999999</v>
      </c>
      <c r="F240" s="172">
        <v>0</v>
      </c>
      <c r="G240" s="173">
        <f>ROUND(E240*F240,2)</f>
        <v>0</v>
      </c>
      <c r="H240" s="172">
        <v>0</v>
      </c>
      <c r="I240" s="173">
        <f>ROUND(E240*H240,2)</f>
        <v>0</v>
      </c>
      <c r="J240" s="172">
        <v>62</v>
      </c>
      <c r="K240" s="173">
        <f>ROUND(E240*J240,2)</f>
        <v>1171.8</v>
      </c>
      <c r="L240" s="173">
        <v>21</v>
      </c>
      <c r="M240" s="173">
        <f>G240*(1+L240/100)</f>
        <v>0</v>
      </c>
      <c r="N240" s="171">
        <v>1.0000000000000001E-5</v>
      </c>
      <c r="O240" s="171">
        <f>ROUND(E240*N240,2)</f>
        <v>0</v>
      </c>
      <c r="P240" s="171">
        <v>0</v>
      </c>
      <c r="Q240" s="171">
        <f>ROUND(E240*P240,2)</f>
        <v>0</v>
      </c>
      <c r="R240" s="173"/>
      <c r="S240" s="173" t="s">
        <v>209</v>
      </c>
      <c r="T240" s="174" t="s">
        <v>210</v>
      </c>
      <c r="U240" s="157">
        <v>7.0000000000000007E-2</v>
      </c>
      <c r="V240" s="157">
        <f>ROUND(E240*U240,2)</f>
        <v>1.32</v>
      </c>
      <c r="W240" s="157"/>
      <c r="X240" s="157" t="s">
        <v>154</v>
      </c>
      <c r="Y240" s="157" t="s">
        <v>155</v>
      </c>
      <c r="Z240" s="147"/>
      <c r="AA240" s="147"/>
      <c r="AB240" s="147"/>
      <c r="AC240" s="147"/>
      <c r="AD240" s="147"/>
      <c r="AE240" s="147"/>
      <c r="AF240" s="147"/>
      <c r="AG240" s="147" t="s">
        <v>156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2" x14ac:dyDescent="0.2">
      <c r="A241" s="154"/>
      <c r="B241" s="155"/>
      <c r="C241" s="185" t="s">
        <v>341</v>
      </c>
      <c r="D241" s="158"/>
      <c r="E241" s="159">
        <v>18.899999999999999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160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x14ac:dyDescent="0.2">
      <c r="A242" s="161" t="s">
        <v>147</v>
      </c>
      <c r="B242" s="162" t="s">
        <v>111</v>
      </c>
      <c r="C242" s="183" t="s">
        <v>112</v>
      </c>
      <c r="D242" s="163"/>
      <c r="E242" s="164"/>
      <c r="F242" s="165"/>
      <c r="G242" s="165">
        <f>SUMIF(AG243:AG265,"&lt;&gt;NOR",G243:G265)</f>
        <v>0</v>
      </c>
      <c r="H242" s="165"/>
      <c r="I242" s="165">
        <f>SUM(I243:I265)</f>
        <v>11111.019999999999</v>
      </c>
      <c r="J242" s="165"/>
      <c r="K242" s="165">
        <f>SUM(K243:K265)</f>
        <v>78888.73000000001</v>
      </c>
      <c r="L242" s="165"/>
      <c r="M242" s="165">
        <f>SUM(M243:M265)</f>
        <v>0</v>
      </c>
      <c r="N242" s="164"/>
      <c r="O242" s="164">
        <f>SUM(O243:O265)</f>
        <v>0.33</v>
      </c>
      <c r="P242" s="164"/>
      <c r="Q242" s="164">
        <f>SUM(Q243:Q265)</f>
        <v>0.13</v>
      </c>
      <c r="R242" s="165"/>
      <c r="S242" s="165"/>
      <c r="T242" s="166"/>
      <c r="U242" s="160"/>
      <c r="V242" s="160">
        <f>SUM(V243:V265)</f>
        <v>112.38000000000001</v>
      </c>
      <c r="W242" s="160"/>
      <c r="X242" s="160"/>
      <c r="Y242" s="160"/>
      <c r="AG242" t="s">
        <v>148</v>
      </c>
    </row>
    <row r="243" spans="1:60" outlineLevel="1" x14ac:dyDescent="0.2">
      <c r="A243" s="168">
        <v>90</v>
      </c>
      <c r="B243" s="169" t="s">
        <v>417</v>
      </c>
      <c r="C243" s="184" t="s">
        <v>418</v>
      </c>
      <c r="D243" s="170" t="s">
        <v>151</v>
      </c>
      <c r="E243" s="171">
        <v>139.86000000000001</v>
      </c>
      <c r="F243" s="172">
        <v>0</v>
      </c>
      <c r="G243" s="173">
        <f>ROUND(E243*F243,2)</f>
        <v>0</v>
      </c>
      <c r="H243" s="172">
        <v>0.11</v>
      </c>
      <c r="I243" s="173">
        <f>ROUND(E243*H243,2)</f>
        <v>15.38</v>
      </c>
      <c r="J243" s="172">
        <v>52.29</v>
      </c>
      <c r="K243" s="173">
        <f>ROUND(E243*J243,2)</f>
        <v>7313.28</v>
      </c>
      <c r="L243" s="173">
        <v>21</v>
      </c>
      <c r="M243" s="173">
        <f>G243*(1+L243/100)</f>
        <v>0</v>
      </c>
      <c r="N243" s="171">
        <v>0</v>
      </c>
      <c r="O243" s="171">
        <f>ROUND(E243*N243,2)</f>
        <v>0</v>
      </c>
      <c r="P243" s="171">
        <v>8.9999999999999998E-4</v>
      </c>
      <c r="Q243" s="171">
        <f>ROUND(E243*P243,2)</f>
        <v>0.13</v>
      </c>
      <c r="R243" s="173" t="s">
        <v>419</v>
      </c>
      <c r="S243" s="173" t="s">
        <v>153</v>
      </c>
      <c r="T243" s="174" t="s">
        <v>153</v>
      </c>
      <c r="U243" s="157">
        <v>0.08</v>
      </c>
      <c r="V243" s="157">
        <f>ROUND(E243*U243,2)</f>
        <v>11.19</v>
      </c>
      <c r="W243" s="157"/>
      <c r="X243" s="157" t="s">
        <v>154</v>
      </c>
      <c r="Y243" s="157" t="s">
        <v>155</v>
      </c>
      <c r="Z243" s="147"/>
      <c r="AA243" s="147"/>
      <c r="AB243" s="147"/>
      <c r="AC243" s="147"/>
      <c r="AD243" s="147"/>
      <c r="AE243" s="147"/>
      <c r="AF243" s="147"/>
      <c r="AG243" s="147" t="s">
        <v>156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2" x14ac:dyDescent="0.2">
      <c r="A244" s="154"/>
      <c r="B244" s="155"/>
      <c r="C244" s="185" t="s">
        <v>224</v>
      </c>
      <c r="D244" s="158"/>
      <c r="E244" s="159">
        <v>12.96</v>
      </c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160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185" t="s">
        <v>420</v>
      </c>
      <c r="D245" s="158"/>
      <c r="E245" s="159">
        <v>21</v>
      </c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160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185" t="s">
        <v>421</v>
      </c>
      <c r="D246" s="158"/>
      <c r="E246" s="159">
        <v>69.3</v>
      </c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160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185" t="s">
        <v>422</v>
      </c>
      <c r="D247" s="158"/>
      <c r="E247" s="159">
        <v>36.6</v>
      </c>
      <c r="F247" s="157"/>
      <c r="G247" s="157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160</v>
      </c>
      <c r="AH247" s="147">
        <v>0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1" x14ac:dyDescent="0.2">
      <c r="A248" s="168">
        <v>91</v>
      </c>
      <c r="B248" s="169" t="s">
        <v>423</v>
      </c>
      <c r="C248" s="184" t="s">
        <v>424</v>
      </c>
      <c r="D248" s="170" t="s">
        <v>151</v>
      </c>
      <c r="E248" s="171">
        <v>146.1</v>
      </c>
      <c r="F248" s="172">
        <v>0</v>
      </c>
      <c r="G248" s="173">
        <f>ROUND(E248*F248,2)</f>
        <v>0</v>
      </c>
      <c r="H248" s="172">
        <v>5.81</v>
      </c>
      <c r="I248" s="173">
        <f>ROUND(E248*H248,2)</f>
        <v>848.84</v>
      </c>
      <c r="J248" s="172">
        <v>22.89</v>
      </c>
      <c r="K248" s="173">
        <f>ROUND(E248*J248,2)</f>
        <v>3344.23</v>
      </c>
      <c r="L248" s="173">
        <v>21</v>
      </c>
      <c r="M248" s="173">
        <f>G248*(1+L248/100)</f>
        <v>0</v>
      </c>
      <c r="N248" s="171">
        <v>6.9999999999999994E-5</v>
      </c>
      <c r="O248" s="171">
        <f>ROUND(E248*N248,2)</f>
        <v>0.01</v>
      </c>
      <c r="P248" s="171">
        <v>0</v>
      </c>
      <c r="Q248" s="171">
        <f>ROUND(E248*P248,2)</f>
        <v>0</v>
      </c>
      <c r="R248" s="173" t="s">
        <v>419</v>
      </c>
      <c r="S248" s="173" t="s">
        <v>153</v>
      </c>
      <c r="T248" s="174" t="s">
        <v>153</v>
      </c>
      <c r="U248" s="157">
        <v>0.03</v>
      </c>
      <c r="V248" s="157">
        <f>ROUND(E248*U248,2)</f>
        <v>4.38</v>
      </c>
      <c r="W248" s="157"/>
      <c r="X248" s="157" t="s">
        <v>154</v>
      </c>
      <c r="Y248" s="157" t="s">
        <v>155</v>
      </c>
      <c r="Z248" s="147"/>
      <c r="AA248" s="147"/>
      <c r="AB248" s="147"/>
      <c r="AC248" s="147"/>
      <c r="AD248" s="147"/>
      <c r="AE248" s="147"/>
      <c r="AF248" s="147"/>
      <c r="AG248" s="147" t="s">
        <v>156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2" x14ac:dyDescent="0.2">
      <c r="A249" s="154"/>
      <c r="B249" s="155"/>
      <c r="C249" s="185" t="s">
        <v>224</v>
      </c>
      <c r="D249" s="158"/>
      <c r="E249" s="159">
        <v>12.96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160</v>
      </c>
      <c r="AH249" s="147">
        <v>0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3" x14ac:dyDescent="0.2">
      <c r="A250" s="154"/>
      <c r="B250" s="155"/>
      <c r="C250" s="185" t="s">
        <v>420</v>
      </c>
      <c r="D250" s="158"/>
      <c r="E250" s="159">
        <v>21</v>
      </c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160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185" t="s">
        <v>421</v>
      </c>
      <c r="D251" s="158"/>
      <c r="E251" s="159">
        <v>69.3</v>
      </c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160</v>
      </c>
      <c r="AH251" s="147">
        <v>0</v>
      </c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185" t="s">
        <v>422</v>
      </c>
      <c r="D252" s="158"/>
      <c r="E252" s="159">
        <v>36.6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160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185" t="s">
        <v>163</v>
      </c>
      <c r="D253" s="158"/>
      <c r="E253" s="159">
        <v>6.24</v>
      </c>
      <c r="F253" s="157"/>
      <c r="G253" s="157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160</v>
      </c>
      <c r="AH253" s="147">
        <v>0</v>
      </c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68">
        <v>92</v>
      </c>
      <c r="B254" s="169" t="s">
        <v>425</v>
      </c>
      <c r="C254" s="184" t="s">
        <v>426</v>
      </c>
      <c r="D254" s="170" t="s">
        <v>151</v>
      </c>
      <c r="E254" s="171">
        <v>139.86000000000001</v>
      </c>
      <c r="F254" s="172">
        <v>0</v>
      </c>
      <c r="G254" s="173">
        <f>ROUND(E254*F254,2)</f>
        <v>0</v>
      </c>
      <c r="H254" s="172">
        <v>58.59</v>
      </c>
      <c r="I254" s="173">
        <f>ROUND(E254*H254,2)</f>
        <v>8194.4</v>
      </c>
      <c r="J254" s="172">
        <v>419.41</v>
      </c>
      <c r="K254" s="173">
        <f>ROUND(E254*J254,2)</f>
        <v>58658.68</v>
      </c>
      <c r="L254" s="173">
        <v>21</v>
      </c>
      <c r="M254" s="173">
        <f>G254*(1+L254/100)</f>
        <v>0</v>
      </c>
      <c r="N254" s="171">
        <v>2E-3</v>
      </c>
      <c r="O254" s="171">
        <f>ROUND(E254*N254,2)</f>
        <v>0.28000000000000003</v>
      </c>
      <c r="P254" s="171">
        <v>0</v>
      </c>
      <c r="Q254" s="171">
        <f>ROUND(E254*P254,2)</f>
        <v>0</v>
      </c>
      <c r="R254" s="173" t="s">
        <v>419</v>
      </c>
      <c r="S254" s="173" t="s">
        <v>153</v>
      </c>
      <c r="T254" s="174" t="s">
        <v>153</v>
      </c>
      <c r="U254" s="157">
        <v>0.59669000000000005</v>
      </c>
      <c r="V254" s="157">
        <f>ROUND(E254*U254,2)</f>
        <v>83.45</v>
      </c>
      <c r="W254" s="157"/>
      <c r="X254" s="157" t="s">
        <v>154</v>
      </c>
      <c r="Y254" s="157" t="s">
        <v>155</v>
      </c>
      <c r="Z254" s="147"/>
      <c r="AA254" s="147"/>
      <c r="AB254" s="147"/>
      <c r="AC254" s="147"/>
      <c r="AD254" s="147"/>
      <c r="AE254" s="147"/>
      <c r="AF254" s="147"/>
      <c r="AG254" s="147" t="s">
        <v>156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2" x14ac:dyDescent="0.2">
      <c r="A255" s="154"/>
      <c r="B255" s="155"/>
      <c r="C255" s="185" t="s">
        <v>224</v>
      </c>
      <c r="D255" s="158"/>
      <c r="E255" s="159">
        <v>12.96</v>
      </c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160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185" t="s">
        <v>420</v>
      </c>
      <c r="D256" s="158"/>
      <c r="E256" s="159">
        <v>21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160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5" t="s">
        <v>421</v>
      </c>
      <c r="D257" s="158"/>
      <c r="E257" s="159">
        <v>69.3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160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185" t="s">
        <v>422</v>
      </c>
      <c r="D258" s="158"/>
      <c r="E258" s="159">
        <v>36.6</v>
      </c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160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1" x14ac:dyDescent="0.2">
      <c r="A259" s="168">
        <v>93</v>
      </c>
      <c r="B259" s="169" t="s">
        <v>427</v>
      </c>
      <c r="C259" s="184" t="s">
        <v>428</v>
      </c>
      <c r="D259" s="170" t="s">
        <v>151</v>
      </c>
      <c r="E259" s="171">
        <v>133.62</v>
      </c>
      <c r="F259" s="172">
        <v>0</v>
      </c>
      <c r="G259" s="173">
        <f>ROUND(E259*F259,2)</f>
        <v>0</v>
      </c>
      <c r="H259" s="172">
        <v>15.36</v>
      </c>
      <c r="I259" s="173">
        <f>ROUND(E259*H259,2)</f>
        <v>2052.4</v>
      </c>
      <c r="J259" s="172">
        <v>71.64</v>
      </c>
      <c r="K259" s="173">
        <f>ROUND(E259*J259,2)</f>
        <v>9572.5400000000009</v>
      </c>
      <c r="L259" s="173">
        <v>21</v>
      </c>
      <c r="M259" s="173">
        <f>G259*(1+L259/100)</f>
        <v>0</v>
      </c>
      <c r="N259" s="171">
        <v>2.9E-4</v>
      </c>
      <c r="O259" s="171">
        <f>ROUND(E259*N259,2)</f>
        <v>0.04</v>
      </c>
      <c r="P259" s="171">
        <v>0</v>
      </c>
      <c r="Q259" s="171">
        <f>ROUND(E259*P259,2)</f>
        <v>0</v>
      </c>
      <c r="R259" s="173" t="s">
        <v>419</v>
      </c>
      <c r="S259" s="173" t="s">
        <v>153</v>
      </c>
      <c r="T259" s="174" t="s">
        <v>153</v>
      </c>
      <c r="U259" s="157">
        <v>0.1</v>
      </c>
      <c r="V259" s="157">
        <f>ROUND(E259*U259,2)</f>
        <v>13.36</v>
      </c>
      <c r="W259" s="157"/>
      <c r="X259" s="157" t="s">
        <v>154</v>
      </c>
      <c r="Y259" s="157" t="s">
        <v>155</v>
      </c>
      <c r="Z259" s="147"/>
      <c r="AA259" s="147"/>
      <c r="AB259" s="147"/>
      <c r="AC259" s="147"/>
      <c r="AD259" s="147"/>
      <c r="AE259" s="147"/>
      <c r="AF259" s="147"/>
      <c r="AG259" s="147" t="s">
        <v>156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2" x14ac:dyDescent="0.2">
      <c r="A260" s="154"/>
      <c r="B260" s="155"/>
      <c r="C260" s="185" t="s">
        <v>224</v>
      </c>
      <c r="D260" s="158"/>
      <c r="E260" s="159">
        <v>12.96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160</v>
      </c>
      <c r="AH260" s="147">
        <v>0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185" t="s">
        <v>420</v>
      </c>
      <c r="D261" s="158"/>
      <c r="E261" s="159">
        <v>21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160</v>
      </c>
      <c r="AH261" s="147">
        <v>0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185" t="s">
        <v>421</v>
      </c>
      <c r="D262" s="158"/>
      <c r="E262" s="159">
        <v>69.3</v>
      </c>
      <c r="F262" s="157"/>
      <c r="G262" s="15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160</v>
      </c>
      <c r="AH262" s="147">
        <v>0</v>
      </c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185" t="s">
        <v>422</v>
      </c>
      <c r="D263" s="158"/>
      <c r="E263" s="159">
        <v>36.6</v>
      </c>
      <c r="F263" s="157"/>
      <c r="G263" s="157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7"/>
      <c r="AA263" s="147"/>
      <c r="AB263" s="147"/>
      <c r="AC263" s="147"/>
      <c r="AD263" s="147"/>
      <c r="AE263" s="147"/>
      <c r="AF263" s="147"/>
      <c r="AG263" s="147" t="s">
        <v>160</v>
      </c>
      <c r="AH263" s="147">
        <v>0</v>
      </c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3" x14ac:dyDescent="0.2">
      <c r="A264" s="154"/>
      <c r="B264" s="155"/>
      <c r="C264" s="185" t="s">
        <v>163</v>
      </c>
      <c r="D264" s="158"/>
      <c r="E264" s="159">
        <v>6.24</v>
      </c>
      <c r="F264" s="157"/>
      <c r="G264" s="157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160</v>
      </c>
      <c r="AH264" s="147">
        <v>0</v>
      </c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3" x14ac:dyDescent="0.2">
      <c r="A265" s="154"/>
      <c r="B265" s="155"/>
      <c r="C265" s="185" t="s">
        <v>429</v>
      </c>
      <c r="D265" s="158"/>
      <c r="E265" s="159">
        <v>-12.48</v>
      </c>
      <c r="F265" s="157"/>
      <c r="G265" s="157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7"/>
      <c r="AA265" s="147"/>
      <c r="AB265" s="147"/>
      <c r="AC265" s="147"/>
      <c r="AD265" s="147"/>
      <c r="AE265" s="147"/>
      <c r="AF265" s="147"/>
      <c r="AG265" s="147" t="s">
        <v>160</v>
      </c>
      <c r="AH265" s="147">
        <v>0</v>
      </c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x14ac:dyDescent="0.2">
      <c r="A266" s="161" t="s">
        <v>147</v>
      </c>
      <c r="B266" s="162" t="s">
        <v>113</v>
      </c>
      <c r="C266" s="183" t="s">
        <v>114</v>
      </c>
      <c r="D266" s="163"/>
      <c r="E266" s="164"/>
      <c r="F266" s="165"/>
      <c r="G266" s="165">
        <f>SUMIF(AG267:AG267,"&lt;&gt;NOR",G267:G267)</f>
        <v>0</v>
      </c>
      <c r="H266" s="165"/>
      <c r="I266" s="165">
        <f>SUM(I267:I267)</f>
        <v>0</v>
      </c>
      <c r="J266" s="165"/>
      <c r="K266" s="165">
        <f>SUM(K267:K267)</f>
        <v>76000</v>
      </c>
      <c r="L266" s="165"/>
      <c r="M266" s="165">
        <f>SUM(M267:M267)</f>
        <v>0</v>
      </c>
      <c r="N266" s="164"/>
      <c r="O266" s="164">
        <f>SUM(O267:O267)</f>
        <v>0</v>
      </c>
      <c r="P266" s="164"/>
      <c r="Q266" s="164">
        <f>SUM(Q267:Q267)</f>
        <v>0</v>
      </c>
      <c r="R266" s="165"/>
      <c r="S266" s="165"/>
      <c r="T266" s="166"/>
      <c r="U266" s="160"/>
      <c r="V266" s="160">
        <f>SUM(V267:V267)</f>
        <v>0</v>
      </c>
      <c r="W266" s="160"/>
      <c r="X266" s="160"/>
      <c r="Y266" s="160"/>
      <c r="AG266" t="s">
        <v>148</v>
      </c>
    </row>
    <row r="267" spans="1:60" outlineLevel="1" x14ac:dyDescent="0.2">
      <c r="A267" s="176">
        <v>94</v>
      </c>
      <c r="B267" s="177" t="s">
        <v>430</v>
      </c>
      <c r="C267" s="186" t="s">
        <v>431</v>
      </c>
      <c r="D267" s="178" t="s">
        <v>293</v>
      </c>
      <c r="E267" s="179">
        <v>1</v>
      </c>
      <c r="F267" s="180">
        <v>0</v>
      </c>
      <c r="G267" s="181">
        <f>ROUND(E267*F267,2)</f>
        <v>0</v>
      </c>
      <c r="H267" s="180">
        <v>0</v>
      </c>
      <c r="I267" s="181">
        <f>ROUND(E267*H267,2)</f>
        <v>0</v>
      </c>
      <c r="J267" s="180">
        <v>76000</v>
      </c>
      <c r="K267" s="181">
        <f>ROUND(E267*J267,2)</f>
        <v>76000</v>
      </c>
      <c r="L267" s="181">
        <v>21</v>
      </c>
      <c r="M267" s="181">
        <f>G267*(1+L267/100)</f>
        <v>0</v>
      </c>
      <c r="N267" s="179">
        <v>0</v>
      </c>
      <c r="O267" s="179">
        <f>ROUND(E267*N267,2)</f>
        <v>0</v>
      </c>
      <c r="P267" s="179">
        <v>0</v>
      </c>
      <c r="Q267" s="179">
        <f>ROUND(E267*P267,2)</f>
        <v>0</v>
      </c>
      <c r="R267" s="181"/>
      <c r="S267" s="181" t="s">
        <v>209</v>
      </c>
      <c r="T267" s="182" t="s">
        <v>210</v>
      </c>
      <c r="U267" s="157">
        <v>0</v>
      </c>
      <c r="V267" s="157">
        <f>ROUND(E267*U267,2)</f>
        <v>0</v>
      </c>
      <c r="W267" s="157"/>
      <c r="X267" s="157" t="s">
        <v>154</v>
      </c>
      <c r="Y267" s="157" t="s">
        <v>155</v>
      </c>
      <c r="Z267" s="147"/>
      <c r="AA267" s="147"/>
      <c r="AB267" s="147"/>
      <c r="AC267" s="147"/>
      <c r="AD267" s="147"/>
      <c r="AE267" s="147"/>
      <c r="AF267" s="147"/>
      <c r="AG267" s="147" t="s">
        <v>156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x14ac:dyDescent="0.2">
      <c r="A268" s="161" t="s">
        <v>147</v>
      </c>
      <c r="B268" s="162" t="s">
        <v>115</v>
      </c>
      <c r="C268" s="183" t="s">
        <v>116</v>
      </c>
      <c r="D268" s="163"/>
      <c r="E268" s="164"/>
      <c r="F268" s="165"/>
      <c r="G268" s="165">
        <f>SUMIF(AG269:AG275,"&lt;&gt;NOR",G269:G275)</f>
        <v>0</v>
      </c>
      <c r="H268" s="165"/>
      <c r="I268" s="165">
        <f>SUM(I269:I275)</f>
        <v>0</v>
      </c>
      <c r="J268" s="165"/>
      <c r="K268" s="165">
        <f>SUM(K269:K275)</f>
        <v>50295.780000000006</v>
      </c>
      <c r="L268" s="165"/>
      <c r="M268" s="165">
        <f>SUM(M269:M275)</f>
        <v>0</v>
      </c>
      <c r="N268" s="164"/>
      <c r="O268" s="164">
        <f>SUM(O269:O275)</f>
        <v>0</v>
      </c>
      <c r="P268" s="164"/>
      <c r="Q268" s="164">
        <f>SUM(Q269:Q275)</f>
        <v>0</v>
      </c>
      <c r="R268" s="165"/>
      <c r="S268" s="165"/>
      <c r="T268" s="166"/>
      <c r="U268" s="160"/>
      <c r="V268" s="160">
        <f>SUM(V269:V275)</f>
        <v>21.87</v>
      </c>
      <c r="W268" s="160"/>
      <c r="X268" s="160"/>
      <c r="Y268" s="160"/>
      <c r="AG268" t="s">
        <v>148</v>
      </c>
    </row>
    <row r="269" spans="1:60" outlineLevel="1" x14ac:dyDescent="0.2">
      <c r="A269" s="176">
        <v>95</v>
      </c>
      <c r="B269" s="177" t="s">
        <v>432</v>
      </c>
      <c r="C269" s="186" t="s">
        <v>433</v>
      </c>
      <c r="D269" s="178" t="s">
        <v>248</v>
      </c>
      <c r="E269" s="179">
        <v>11.205730000000001</v>
      </c>
      <c r="F269" s="180">
        <v>0</v>
      </c>
      <c r="G269" s="181">
        <f t="shared" ref="G269:G274" si="14">ROUND(E269*F269,2)</f>
        <v>0</v>
      </c>
      <c r="H269" s="180">
        <v>0</v>
      </c>
      <c r="I269" s="181">
        <f t="shared" ref="I269:I274" si="15">ROUND(E269*H269,2)</f>
        <v>0</v>
      </c>
      <c r="J269" s="180">
        <v>330.5</v>
      </c>
      <c r="K269" s="181">
        <f t="shared" ref="K269:K274" si="16">ROUND(E269*J269,2)</f>
        <v>3703.49</v>
      </c>
      <c r="L269" s="181">
        <v>21</v>
      </c>
      <c r="M269" s="181">
        <f t="shared" ref="M269:M274" si="17">G269*(1+L269/100)</f>
        <v>0</v>
      </c>
      <c r="N269" s="179">
        <v>0</v>
      </c>
      <c r="O269" s="179">
        <f t="shared" ref="O269:O274" si="18">ROUND(E269*N269,2)</f>
        <v>0</v>
      </c>
      <c r="P269" s="179">
        <v>0</v>
      </c>
      <c r="Q269" s="179">
        <f t="shared" ref="Q269:Q274" si="19">ROUND(E269*P269,2)</f>
        <v>0</v>
      </c>
      <c r="R269" s="181" t="s">
        <v>216</v>
      </c>
      <c r="S269" s="181" t="s">
        <v>153</v>
      </c>
      <c r="T269" s="182" t="s">
        <v>153</v>
      </c>
      <c r="U269" s="157">
        <v>0.49</v>
      </c>
      <c r="V269" s="157">
        <f t="shared" ref="V269:V274" si="20">ROUND(E269*U269,2)</f>
        <v>5.49</v>
      </c>
      <c r="W269" s="157"/>
      <c r="X269" s="157" t="s">
        <v>434</v>
      </c>
      <c r="Y269" s="157" t="s">
        <v>155</v>
      </c>
      <c r="Z269" s="147"/>
      <c r="AA269" s="147"/>
      <c r="AB269" s="147"/>
      <c r="AC269" s="147"/>
      <c r="AD269" s="147"/>
      <c r="AE269" s="147"/>
      <c r="AF269" s="147"/>
      <c r="AG269" s="147" t="s">
        <v>435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76">
        <v>96</v>
      </c>
      <c r="B270" s="177" t="s">
        <v>436</v>
      </c>
      <c r="C270" s="186" t="s">
        <v>437</v>
      </c>
      <c r="D270" s="178" t="s">
        <v>248</v>
      </c>
      <c r="E270" s="179">
        <v>100.85156000000001</v>
      </c>
      <c r="F270" s="180">
        <v>0</v>
      </c>
      <c r="G270" s="181">
        <f t="shared" si="14"/>
        <v>0</v>
      </c>
      <c r="H270" s="180">
        <v>0</v>
      </c>
      <c r="I270" s="181">
        <f t="shared" si="15"/>
        <v>0</v>
      </c>
      <c r="J270" s="180">
        <v>28.2</v>
      </c>
      <c r="K270" s="181">
        <f t="shared" si="16"/>
        <v>2844.01</v>
      </c>
      <c r="L270" s="181">
        <v>21</v>
      </c>
      <c r="M270" s="181">
        <f t="shared" si="17"/>
        <v>0</v>
      </c>
      <c r="N270" s="179">
        <v>0</v>
      </c>
      <c r="O270" s="179">
        <f t="shared" si="18"/>
        <v>0</v>
      </c>
      <c r="P270" s="179">
        <v>0</v>
      </c>
      <c r="Q270" s="179">
        <f t="shared" si="19"/>
        <v>0</v>
      </c>
      <c r="R270" s="181" t="s">
        <v>216</v>
      </c>
      <c r="S270" s="181" t="s">
        <v>153</v>
      </c>
      <c r="T270" s="182" t="s">
        <v>153</v>
      </c>
      <c r="U270" s="157">
        <v>0</v>
      </c>
      <c r="V270" s="157">
        <f t="shared" si="20"/>
        <v>0</v>
      </c>
      <c r="W270" s="157"/>
      <c r="X270" s="157" t="s">
        <v>434</v>
      </c>
      <c r="Y270" s="157" t="s">
        <v>155</v>
      </c>
      <c r="Z270" s="147"/>
      <c r="AA270" s="147"/>
      <c r="AB270" s="147"/>
      <c r="AC270" s="147"/>
      <c r="AD270" s="147"/>
      <c r="AE270" s="147"/>
      <c r="AF270" s="147"/>
      <c r="AG270" s="147" t="s">
        <v>435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1" x14ac:dyDescent="0.2">
      <c r="A271" s="176">
        <v>97</v>
      </c>
      <c r="B271" s="177" t="s">
        <v>438</v>
      </c>
      <c r="C271" s="186" t="s">
        <v>439</v>
      </c>
      <c r="D271" s="178" t="s">
        <v>248</v>
      </c>
      <c r="E271" s="179">
        <v>11.205730000000001</v>
      </c>
      <c r="F271" s="180">
        <v>0</v>
      </c>
      <c r="G271" s="181">
        <f t="shared" si="14"/>
        <v>0</v>
      </c>
      <c r="H271" s="180">
        <v>0</v>
      </c>
      <c r="I271" s="181">
        <f t="shared" si="15"/>
        <v>0</v>
      </c>
      <c r="J271" s="180">
        <v>479</v>
      </c>
      <c r="K271" s="181">
        <f t="shared" si="16"/>
        <v>5367.54</v>
      </c>
      <c r="L271" s="181">
        <v>21</v>
      </c>
      <c r="M271" s="181">
        <f t="shared" si="17"/>
        <v>0</v>
      </c>
      <c r="N271" s="179">
        <v>0</v>
      </c>
      <c r="O271" s="179">
        <f t="shared" si="18"/>
        <v>0</v>
      </c>
      <c r="P271" s="179">
        <v>0</v>
      </c>
      <c r="Q271" s="179">
        <f t="shared" si="19"/>
        <v>0</v>
      </c>
      <c r="R271" s="181" t="s">
        <v>216</v>
      </c>
      <c r="S271" s="181" t="s">
        <v>153</v>
      </c>
      <c r="T271" s="182" t="s">
        <v>153</v>
      </c>
      <c r="U271" s="157">
        <v>0.94199999999999995</v>
      </c>
      <c r="V271" s="157">
        <f t="shared" si="20"/>
        <v>10.56</v>
      </c>
      <c r="W271" s="157"/>
      <c r="X271" s="157" t="s">
        <v>434</v>
      </c>
      <c r="Y271" s="157" t="s">
        <v>155</v>
      </c>
      <c r="Z271" s="147"/>
      <c r="AA271" s="147"/>
      <c r="AB271" s="147"/>
      <c r="AC271" s="147"/>
      <c r="AD271" s="147"/>
      <c r="AE271" s="147"/>
      <c r="AF271" s="147"/>
      <c r="AG271" s="147" t="s">
        <v>435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ht="22.5" outlineLevel="1" x14ac:dyDescent="0.2">
      <c r="A272" s="176">
        <v>98</v>
      </c>
      <c r="B272" s="177" t="s">
        <v>440</v>
      </c>
      <c r="C272" s="186" t="s">
        <v>441</v>
      </c>
      <c r="D272" s="178" t="s">
        <v>248</v>
      </c>
      <c r="E272" s="179">
        <v>44.822920000000003</v>
      </c>
      <c r="F272" s="180">
        <v>0</v>
      </c>
      <c r="G272" s="181">
        <f t="shared" si="14"/>
        <v>0</v>
      </c>
      <c r="H272" s="180">
        <v>0</v>
      </c>
      <c r="I272" s="181">
        <f t="shared" si="15"/>
        <v>0</v>
      </c>
      <c r="J272" s="180">
        <v>53.4</v>
      </c>
      <c r="K272" s="181">
        <f t="shared" si="16"/>
        <v>2393.54</v>
      </c>
      <c r="L272" s="181">
        <v>21</v>
      </c>
      <c r="M272" s="181">
        <f t="shared" si="17"/>
        <v>0</v>
      </c>
      <c r="N272" s="179">
        <v>0</v>
      </c>
      <c r="O272" s="179">
        <f t="shared" si="18"/>
        <v>0</v>
      </c>
      <c r="P272" s="179">
        <v>0</v>
      </c>
      <c r="Q272" s="179">
        <f t="shared" si="19"/>
        <v>0</v>
      </c>
      <c r="R272" s="181" t="s">
        <v>216</v>
      </c>
      <c r="S272" s="181" t="s">
        <v>153</v>
      </c>
      <c r="T272" s="182" t="s">
        <v>153</v>
      </c>
      <c r="U272" s="157">
        <v>0.105</v>
      </c>
      <c r="V272" s="157">
        <f t="shared" si="20"/>
        <v>4.71</v>
      </c>
      <c r="W272" s="157"/>
      <c r="X272" s="157" t="s">
        <v>434</v>
      </c>
      <c r="Y272" s="157" t="s">
        <v>155</v>
      </c>
      <c r="Z272" s="147"/>
      <c r="AA272" s="147"/>
      <c r="AB272" s="147"/>
      <c r="AC272" s="147"/>
      <c r="AD272" s="147"/>
      <c r="AE272" s="147"/>
      <c r="AF272" s="147"/>
      <c r="AG272" s="147" t="s">
        <v>435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1" x14ac:dyDescent="0.2">
      <c r="A273" s="176">
        <v>99</v>
      </c>
      <c r="B273" s="177" t="s">
        <v>442</v>
      </c>
      <c r="C273" s="186" t="s">
        <v>443</v>
      </c>
      <c r="D273" s="178" t="s">
        <v>248</v>
      </c>
      <c r="E273" s="179">
        <v>11.205730000000001</v>
      </c>
      <c r="F273" s="180">
        <v>0</v>
      </c>
      <c r="G273" s="181">
        <f t="shared" si="14"/>
        <v>0</v>
      </c>
      <c r="H273" s="180">
        <v>0</v>
      </c>
      <c r="I273" s="181">
        <f t="shared" si="15"/>
        <v>0</v>
      </c>
      <c r="J273" s="180">
        <v>3080</v>
      </c>
      <c r="K273" s="181">
        <f t="shared" si="16"/>
        <v>34513.65</v>
      </c>
      <c r="L273" s="181">
        <v>21</v>
      </c>
      <c r="M273" s="181">
        <f t="shared" si="17"/>
        <v>0</v>
      </c>
      <c r="N273" s="179">
        <v>0</v>
      </c>
      <c r="O273" s="179">
        <f t="shared" si="18"/>
        <v>0</v>
      </c>
      <c r="P273" s="179">
        <v>0</v>
      </c>
      <c r="Q273" s="179">
        <f t="shared" si="19"/>
        <v>0</v>
      </c>
      <c r="R273" s="181" t="s">
        <v>216</v>
      </c>
      <c r="S273" s="181" t="s">
        <v>153</v>
      </c>
      <c r="T273" s="182" t="s">
        <v>153</v>
      </c>
      <c r="U273" s="157">
        <v>0</v>
      </c>
      <c r="V273" s="157">
        <f t="shared" si="20"/>
        <v>0</v>
      </c>
      <c r="W273" s="157"/>
      <c r="X273" s="157" t="s">
        <v>434</v>
      </c>
      <c r="Y273" s="157" t="s">
        <v>155</v>
      </c>
      <c r="Z273" s="147"/>
      <c r="AA273" s="147"/>
      <c r="AB273" s="147"/>
      <c r="AC273" s="147"/>
      <c r="AD273" s="147"/>
      <c r="AE273" s="147"/>
      <c r="AF273" s="147"/>
      <c r="AG273" s="147" t="s">
        <v>435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ht="22.5" outlineLevel="1" x14ac:dyDescent="0.2">
      <c r="A274" s="168">
        <v>100</v>
      </c>
      <c r="B274" s="169" t="s">
        <v>444</v>
      </c>
      <c r="C274" s="184" t="s">
        <v>445</v>
      </c>
      <c r="D274" s="170" t="s">
        <v>248</v>
      </c>
      <c r="E274" s="171">
        <v>11.205730000000001</v>
      </c>
      <c r="F274" s="172">
        <v>0</v>
      </c>
      <c r="G274" s="173">
        <f t="shared" si="14"/>
        <v>0</v>
      </c>
      <c r="H274" s="172">
        <v>0</v>
      </c>
      <c r="I274" s="173">
        <f t="shared" si="15"/>
        <v>0</v>
      </c>
      <c r="J274" s="172">
        <v>131.5</v>
      </c>
      <c r="K274" s="173">
        <f t="shared" si="16"/>
        <v>1473.55</v>
      </c>
      <c r="L274" s="173">
        <v>21</v>
      </c>
      <c r="M274" s="173">
        <f t="shared" si="17"/>
        <v>0</v>
      </c>
      <c r="N274" s="171">
        <v>0</v>
      </c>
      <c r="O274" s="171">
        <f t="shared" si="18"/>
        <v>0</v>
      </c>
      <c r="P274" s="171">
        <v>0</v>
      </c>
      <c r="Q274" s="171">
        <f t="shared" si="19"/>
        <v>0</v>
      </c>
      <c r="R274" s="173" t="s">
        <v>446</v>
      </c>
      <c r="S274" s="173" t="s">
        <v>153</v>
      </c>
      <c r="T274" s="174" t="s">
        <v>153</v>
      </c>
      <c r="U274" s="157">
        <v>9.9000000000000005E-2</v>
      </c>
      <c r="V274" s="157">
        <f t="shared" si="20"/>
        <v>1.1100000000000001</v>
      </c>
      <c r="W274" s="157"/>
      <c r="X274" s="157" t="s">
        <v>434</v>
      </c>
      <c r="Y274" s="157" t="s">
        <v>155</v>
      </c>
      <c r="Z274" s="147"/>
      <c r="AA274" s="147"/>
      <c r="AB274" s="147"/>
      <c r="AC274" s="147"/>
      <c r="AD274" s="147"/>
      <c r="AE274" s="147"/>
      <c r="AF274" s="147"/>
      <c r="AG274" s="147" t="s">
        <v>435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2" x14ac:dyDescent="0.2">
      <c r="A275" s="154"/>
      <c r="B275" s="155"/>
      <c r="C275" s="246" t="s">
        <v>447</v>
      </c>
      <c r="D275" s="247"/>
      <c r="E275" s="247"/>
      <c r="F275" s="247"/>
      <c r="G275" s="247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158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x14ac:dyDescent="0.2">
      <c r="A276" s="161" t="s">
        <v>147</v>
      </c>
      <c r="B276" s="162" t="s">
        <v>118</v>
      </c>
      <c r="C276" s="183" t="s">
        <v>27</v>
      </c>
      <c r="D276" s="163"/>
      <c r="E276" s="164"/>
      <c r="F276" s="165"/>
      <c r="G276" s="165">
        <f>SUMIF(AG277:AG278,"&lt;&gt;NOR",G277:G278)</f>
        <v>0</v>
      </c>
      <c r="H276" s="165"/>
      <c r="I276" s="165">
        <f>SUM(I277:I278)</f>
        <v>0</v>
      </c>
      <c r="J276" s="165"/>
      <c r="K276" s="165">
        <f>SUM(K277:K278)</f>
        <v>27634.86</v>
      </c>
      <c r="L276" s="165"/>
      <c r="M276" s="165">
        <f>SUM(M277:M278)</f>
        <v>0</v>
      </c>
      <c r="N276" s="164"/>
      <c r="O276" s="164">
        <f>SUM(O277:O278)</f>
        <v>0</v>
      </c>
      <c r="P276" s="164"/>
      <c r="Q276" s="164">
        <f>SUM(Q277:Q278)</f>
        <v>0</v>
      </c>
      <c r="R276" s="165"/>
      <c r="S276" s="165"/>
      <c r="T276" s="166"/>
      <c r="U276" s="160"/>
      <c r="V276" s="160">
        <f>SUM(V277:V278)</f>
        <v>0</v>
      </c>
      <c r="W276" s="160"/>
      <c r="X276" s="160"/>
      <c r="Y276" s="160"/>
      <c r="AG276" t="s">
        <v>148</v>
      </c>
    </row>
    <row r="277" spans="1:60" outlineLevel="1" x14ac:dyDescent="0.2">
      <c r="A277" s="176">
        <v>101</v>
      </c>
      <c r="B277" s="177" t="s">
        <v>448</v>
      </c>
      <c r="C277" s="186" t="s">
        <v>449</v>
      </c>
      <c r="D277" s="178" t="s">
        <v>450</v>
      </c>
      <c r="E277" s="179">
        <v>1</v>
      </c>
      <c r="F277" s="180">
        <v>0</v>
      </c>
      <c r="G277" s="181">
        <f>ROUND(E277*F277,2)</f>
        <v>0</v>
      </c>
      <c r="H277" s="180">
        <v>0</v>
      </c>
      <c r="I277" s="181">
        <f>ROUND(E277*H277,2)</f>
        <v>0</v>
      </c>
      <c r="J277" s="180">
        <v>15073.56</v>
      </c>
      <c r="K277" s="181">
        <f>ROUND(E277*J277,2)</f>
        <v>15073.56</v>
      </c>
      <c r="L277" s="181">
        <v>21</v>
      </c>
      <c r="M277" s="181">
        <f>G277*(1+L277/100)</f>
        <v>0</v>
      </c>
      <c r="N277" s="179">
        <v>0</v>
      </c>
      <c r="O277" s="179">
        <f>ROUND(E277*N277,2)</f>
        <v>0</v>
      </c>
      <c r="P277" s="179">
        <v>0</v>
      </c>
      <c r="Q277" s="179">
        <f>ROUND(E277*P277,2)</f>
        <v>0</v>
      </c>
      <c r="R277" s="181"/>
      <c r="S277" s="181" t="s">
        <v>153</v>
      </c>
      <c r="T277" s="182" t="s">
        <v>210</v>
      </c>
      <c r="U277" s="157">
        <v>0</v>
      </c>
      <c r="V277" s="157">
        <f>ROUND(E277*U277,2)</f>
        <v>0</v>
      </c>
      <c r="W277" s="157"/>
      <c r="X277" s="157" t="s">
        <v>451</v>
      </c>
      <c r="Y277" s="157" t="s">
        <v>155</v>
      </c>
      <c r="Z277" s="147"/>
      <c r="AA277" s="147"/>
      <c r="AB277" s="147"/>
      <c r="AC277" s="147"/>
      <c r="AD277" s="147"/>
      <c r="AE277" s="147"/>
      <c r="AF277" s="147"/>
      <c r="AG277" s="147" t="s">
        <v>452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1" x14ac:dyDescent="0.2">
      <c r="A278" s="176">
        <v>102</v>
      </c>
      <c r="B278" s="177" t="s">
        <v>453</v>
      </c>
      <c r="C278" s="186" t="s">
        <v>454</v>
      </c>
      <c r="D278" s="178" t="s">
        <v>450</v>
      </c>
      <c r="E278" s="179">
        <v>1</v>
      </c>
      <c r="F278" s="180">
        <v>0</v>
      </c>
      <c r="G278" s="181">
        <f>ROUND(E278*F278,2)</f>
        <v>0</v>
      </c>
      <c r="H278" s="180">
        <v>0</v>
      </c>
      <c r="I278" s="181">
        <f>ROUND(E278*H278,2)</f>
        <v>0</v>
      </c>
      <c r="J278" s="180">
        <v>12561.3</v>
      </c>
      <c r="K278" s="181">
        <f>ROUND(E278*J278,2)</f>
        <v>12561.3</v>
      </c>
      <c r="L278" s="181">
        <v>21</v>
      </c>
      <c r="M278" s="181">
        <f>G278*(1+L278/100)</f>
        <v>0</v>
      </c>
      <c r="N278" s="179">
        <v>0</v>
      </c>
      <c r="O278" s="179">
        <f>ROUND(E278*N278,2)</f>
        <v>0</v>
      </c>
      <c r="P278" s="179">
        <v>0</v>
      </c>
      <c r="Q278" s="179">
        <f>ROUND(E278*P278,2)</f>
        <v>0</v>
      </c>
      <c r="R278" s="181"/>
      <c r="S278" s="181" t="s">
        <v>153</v>
      </c>
      <c r="T278" s="182" t="s">
        <v>210</v>
      </c>
      <c r="U278" s="157">
        <v>0</v>
      </c>
      <c r="V278" s="157">
        <f>ROUND(E278*U278,2)</f>
        <v>0</v>
      </c>
      <c r="W278" s="157"/>
      <c r="X278" s="157" t="s">
        <v>451</v>
      </c>
      <c r="Y278" s="157" t="s">
        <v>155</v>
      </c>
      <c r="Z278" s="147"/>
      <c r="AA278" s="147"/>
      <c r="AB278" s="147"/>
      <c r="AC278" s="147"/>
      <c r="AD278" s="147"/>
      <c r="AE278" s="147"/>
      <c r="AF278" s="147"/>
      <c r="AG278" s="147" t="s">
        <v>452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x14ac:dyDescent="0.2">
      <c r="A279" s="161" t="s">
        <v>147</v>
      </c>
      <c r="B279" s="162" t="s">
        <v>119</v>
      </c>
      <c r="C279" s="183" t="s">
        <v>28</v>
      </c>
      <c r="D279" s="163"/>
      <c r="E279" s="164"/>
      <c r="F279" s="165"/>
      <c r="G279" s="165">
        <f>SUMIF(AG280:AG281,"&lt;&gt;NOR",G280:G281)</f>
        <v>0</v>
      </c>
      <c r="H279" s="165"/>
      <c r="I279" s="165">
        <f>SUM(I280:I281)</f>
        <v>0</v>
      </c>
      <c r="J279" s="165"/>
      <c r="K279" s="165">
        <f>SUM(K280:K281)</f>
        <v>6000</v>
      </c>
      <c r="L279" s="165"/>
      <c r="M279" s="165">
        <f>SUM(M280:M281)</f>
        <v>0</v>
      </c>
      <c r="N279" s="164"/>
      <c r="O279" s="164">
        <f>SUM(O280:O281)</f>
        <v>0</v>
      </c>
      <c r="P279" s="164"/>
      <c r="Q279" s="164">
        <f>SUM(Q280:Q281)</f>
        <v>0</v>
      </c>
      <c r="R279" s="165"/>
      <c r="S279" s="165"/>
      <c r="T279" s="166"/>
      <c r="U279" s="160"/>
      <c r="V279" s="160">
        <f>SUM(V280:V281)</f>
        <v>0</v>
      </c>
      <c r="W279" s="160"/>
      <c r="X279" s="160"/>
      <c r="Y279" s="160"/>
      <c r="AG279" t="s">
        <v>148</v>
      </c>
    </row>
    <row r="280" spans="1:60" outlineLevel="1" x14ac:dyDescent="0.2">
      <c r="A280" s="176">
        <v>103</v>
      </c>
      <c r="B280" s="177" t="s">
        <v>455</v>
      </c>
      <c r="C280" s="186" t="s">
        <v>456</v>
      </c>
      <c r="D280" s="178" t="s">
        <v>450</v>
      </c>
      <c r="E280" s="179">
        <v>1</v>
      </c>
      <c r="F280" s="180">
        <v>0</v>
      </c>
      <c r="G280" s="181">
        <f>ROUND(E280*F280,2)</f>
        <v>0</v>
      </c>
      <c r="H280" s="180">
        <v>0</v>
      </c>
      <c r="I280" s="181">
        <f>ROUND(E280*H280,2)</f>
        <v>0</v>
      </c>
      <c r="J280" s="180">
        <v>2000</v>
      </c>
      <c r="K280" s="181">
        <f>ROUND(E280*J280,2)</f>
        <v>2000</v>
      </c>
      <c r="L280" s="181">
        <v>21</v>
      </c>
      <c r="M280" s="181">
        <f>G280*(1+L280/100)</f>
        <v>0</v>
      </c>
      <c r="N280" s="179">
        <v>0</v>
      </c>
      <c r="O280" s="179">
        <f>ROUND(E280*N280,2)</f>
        <v>0</v>
      </c>
      <c r="P280" s="179">
        <v>0</v>
      </c>
      <c r="Q280" s="179">
        <f>ROUND(E280*P280,2)</f>
        <v>0</v>
      </c>
      <c r="R280" s="181"/>
      <c r="S280" s="181" t="s">
        <v>153</v>
      </c>
      <c r="T280" s="182" t="s">
        <v>210</v>
      </c>
      <c r="U280" s="157">
        <v>0</v>
      </c>
      <c r="V280" s="157">
        <f>ROUND(E280*U280,2)</f>
        <v>0</v>
      </c>
      <c r="W280" s="157"/>
      <c r="X280" s="157" t="s">
        <v>451</v>
      </c>
      <c r="Y280" s="157" t="s">
        <v>155</v>
      </c>
      <c r="Z280" s="147"/>
      <c r="AA280" s="147"/>
      <c r="AB280" s="147"/>
      <c r="AC280" s="147"/>
      <c r="AD280" s="147"/>
      <c r="AE280" s="147"/>
      <c r="AF280" s="147"/>
      <c r="AG280" s="147" t="s">
        <v>457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outlineLevel="1" x14ac:dyDescent="0.2">
      <c r="A281" s="168">
        <v>104</v>
      </c>
      <c r="B281" s="169" t="s">
        <v>458</v>
      </c>
      <c r="C281" s="184" t="s">
        <v>459</v>
      </c>
      <c r="D281" s="170" t="s">
        <v>450</v>
      </c>
      <c r="E281" s="171">
        <v>1</v>
      </c>
      <c r="F281" s="172">
        <v>0</v>
      </c>
      <c r="G281" s="173">
        <f>ROUND(E281*F281,2)</f>
        <v>0</v>
      </c>
      <c r="H281" s="172">
        <v>0</v>
      </c>
      <c r="I281" s="173">
        <f>ROUND(E281*H281,2)</f>
        <v>0</v>
      </c>
      <c r="J281" s="172">
        <v>4000</v>
      </c>
      <c r="K281" s="173">
        <f>ROUND(E281*J281,2)</f>
        <v>4000</v>
      </c>
      <c r="L281" s="173">
        <v>21</v>
      </c>
      <c r="M281" s="173">
        <f>G281*(1+L281/100)</f>
        <v>0</v>
      </c>
      <c r="N281" s="171">
        <v>0</v>
      </c>
      <c r="O281" s="171">
        <f>ROUND(E281*N281,2)</f>
        <v>0</v>
      </c>
      <c r="P281" s="171">
        <v>0</v>
      </c>
      <c r="Q281" s="171">
        <f>ROUND(E281*P281,2)</f>
        <v>0</v>
      </c>
      <c r="R281" s="173"/>
      <c r="S281" s="173" t="s">
        <v>153</v>
      </c>
      <c r="T281" s="174" t="s">
        <v>210</v>
      </c>
      <c r="U281" s="157">
        <v>0</v>
      </c>
      <c r="V281" s="157">
        <f>ROUND(E281*U281,2)</f>
        <v>0</v>
      </c>
      <c r="W281" s="157"/>
      <c r="X281" s="157" t="s">
        <v>451</v>
      </c>
      <c r="Y281" s="157" t="s">
        <v>155</v>
      </c>
      <c r="Z281" s="147"/>
      <c r="AA281" s="147"/>
      <c r="AB281" s="147"/>
      <c r="AC281" s="147"/>
      <c r="AD281" s="147"/>
      <c r="AE281" s="147"/>
      <c r="AF281" s="147"/>
      <c r="AG281" s="147" t="s">
        <v>457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x14ac:dyDescent="0.2">
      <c r="A282" s="3"/>
      <c r="B282" s="4"/>
      <c r="C282" s="187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AE282">
        <v>12</v>
      </c>
      <c r="AF282">
        <v>21</v>
      </c>
      <c r="AG282" t="s">
        <v>133</v>
      </c>
    </row>
    <row r="283" spans="1:60" x14ac:dyDescent="0.2">
      <c r="A283" s="150"/>
      <c r="B283" s="151" t="s">
        <v>29</v>
      </c>
      <c r="C283" s="188"/>
      <c r="D283" s="152"/>
      <c r="E283" s="153"/>
      <c r="F283" s="153"/>
      <c r="G283" s="167">
        <f>G8+G12+G15+G39+G45+G49+G53+G58+G96+G99+G108+G123+G131+G142+G156+G160+G168+G174+G189+G200+G209+G214+G235+G242+G266+G268+G276+G279</f>
        <v>0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AE283">
        <f>SUMIF(L7:L281,AE282,G7:G281)</f>
        <v>0</v>
      </c>
      <c r="AF283">
        <f>SUMIF(L7:L281,AF282,G7:G281)</f>
        <v>0</v>
      </c>
      <c r="AG283" t="s">
        <v>460</v>
      </c>
    </row>
    <row r="284" spans="1:60" x14ac:dyDescent="0.2">
      <c r="C284" s="189"/>
      <c r="D284" s="10"/>
      <c r="AG284" t="s">
        <v>461</v>
      </c>
    </row>
    <row r="285" spans="1:60" x14ac:dyDescent="0.2">
      <c r="D285" s="10"/>
    </row>
    <row r="286" spans="1:60" x14ac:dyDescent="0.2">
      <c r="D286" s="10"/>
    </row>
    <row r="287" spans="1:60" x14ac:dyDescent="0.2">
      <c r="D287" s="10"/>
    </row>
    <row r="288" spans="1:60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F63" sheet="1" formatRows="0"/>
  <mergeCells count="29">
    <mergeCell ref="C67:G67"/>
    <mergeCell ref="A1:G1"/>
    <mergeCell ref="C2:G2"/>
    <mergeCell ref="C3:G3"/>
    <mergeCell ref="C4:G4"/>
    <mergeCell ref="C10:G10"/>
    <mergeCell ref="C17:G17"/>
    <mergeCell ref="C31:G31"/>
    <mergeCell ref="C34:G34"/>
    <mergeCell ref="C41:G41"/>
    <mergeCell ref="C47:G47"/>
    <mergeCell ref="C60:G60"/>
    <mergeCell ref="C188:G188"/>
    <mergeCell ref="C92:G92"/>
    <mergeCell ref="C98:G98"/>
    <mergeCell ref="C122:G122"/>
    <mergeCell ref="C126:G126"/>
    <mergeCell ref="C128:G128"/>
    <mergeCell ref="C130:G130"/>
    <mergeCell ref="C139:G139"/>
    <mergeCell ref="C141:G141"/>
    <mergeCell ref="C145:G145"/>
    <mergeCell ref="C155:G155"/>
    <mergeCell ref="C173:G173"/>
    <mergeCell ref="C199:G199"/>
    <mergeCell ref="C208:G208"/>
    <mergeCell ref="C213:G213"/>
    <mergeCell ref="C216:G216"/>
    <mergeCell ref="C275:G275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8" t="s">
        <v>120</v>
      </c>
      <c r="B1" s="248"/>
      <c r="C1" s="248"/>
      <c r="D1" s="248"/>
      <c r="E1" s="248"/>
      <c r="F1" s="248"/>
      <c r="G1" s="248"/>
      <c r="AG1" t="s">
        <v>121</v>
      </c>
    </row>
    <row r="2" spans="1:60" ht="24.95" customHeight="1" x14ac:dyDescent="0.2">
      <c r="A2" s="139" t="s">
        <v>7</v>
      </c>
      <c r="B2" s="49" t="s">
        <v>43</v>
      </c>
      <c r="C2" s="249" t="s">
        <v>44</v>
      </c>
      <c r="D2" s="250"/>
      <c r="E2" s="250"/>
      <c r="F2" s="250"/>
      <c r="G2" s="251"/>
      <c r="AG2" t="s">
        <v>122</v>
      </c>
    </row>
    <row r="3" spans="1:60" ht="24.95" customHeight="1" x14ac:dyDescent="0.2">
      <c r="A3" s="139" t="s">
        <v>8</v>
      </c>
      <c r="B3" s="49" t="s">
        <v>50</v>
      </c>
      <c r="C3" s="249" t="s">
        <v>51</v>
      </c>
      <c r="D3" s="250"/>
      <c r="E3" s="250"/>
      <c r="F3" s="250"/>
      <c r="G3" s="251"/>
      <c r="AC3" s="120" t="s">
        <v>122</v>
      </c>
      <c r="AG3" t="s">
        <v>123</v>
      </c>
    </row>
    <row r="4" spans="1:60" ht="24.95" customHeight="1" x14ac:dyDescent="0.2">
      <c r="A4" s="140" t="s">
        <v>9</v>
      </c>
      <c r="B4" s="141" t="s">
        <v>47</v>
      </c>
      <c r="C4" s="252" t="s">
        <v>49</v>
      </c>
      <c r="D4" s="253"/>
      <c r="E4" s="253"/>
      <c r="F4" s="253"/>
      <c r="G4" s="254"/>
      <c r="AG4" t="s">
        <v>124</v>
      </c>
    </row>
    <row r="5" spans="1:60" x14ac:dyDescent="0.2">
      <c r="D5" s="10"/>
    </row>
    <row r="6" spans="1:60" ht="38.25" x14ac:dyDescent="0.2">
      <c r="A6" s="143" t="s">
        <v>125</v>
      </c>
      <c r="B6" s="145" t="s">
        <v>126</v>
      </c>
      <c r="C6" s="145" t="s">
        <v>127</v>
      </c>
      <c r="D6" s="144" t="s">
        <v>128</v>
      </c>
      <c r="E6" s="143" t="s">
        <v>129</v>
      </c>
      <c r="F6" s="142" t="s">
        <v>130</v>
      </c>
      <c r="G6" s="143" t="s">
        <v>29</v>
      </c>
      <c r="H6" s="146" t="s">
        <v>30</v>
      </c>
      <c r="I6" s="146" t="s">
        <v>131</v>
      </c>
      <c r="J6" s="146" t="s">
        <v>31</v>
      </c>
      <c r="K6" s="146" t="s">
        <v>132</v>
      </c>
      <c r="L6" s="146" t="s">
        <v>133</v>
      </c>
      <c r="M6" s="146" t="s">
        <v>134</v>
      </c>
      <c r="N6" s="146" t="s">
        <v>135</v>
      </c>
      <c r="O6" s="146" t="s">
        <v>136</v>
      </c>
      <c r="P6" s="146" t="s">
        <v>137</v>
      </c>
      <c r="Q6" s="146" t="s">
        <v>138</v>
      </c>
      <c r="R6" s="146" t="s">
        <v>139</v>
      </c>
      <c r="S6" s="146" t="s">
        <v>140</v>
      </c>
      <c r="T6" s="146" t="s">
        <v>141</v>
      </c>
      <c r="U6" s="146" t="s">
        <v>142</v>
      </c>
      <c r="V6" s="146" t="s">
        <v>143</v>
      </c>
      <c r="W6" s="146" t="s">
        <v>144</v>
      </c>
      <c r="X6" s="146" t="s">
        <v>145</v>
      </c>
      <c r="Y6" s="146" t="s">
        <v>146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147</v>
      </c>
      <c r="B8" s="162" t="s">
        <v>63</v>
      </c>
      <c r="C8" s="183" t="s">
        <v>64</v>
      </c>
      <c r="D8" s="163"/>
      <c r="E8" s="164"/>
      <c r="F8" s="165"/>
      <c r="G8" s="165">
        <f>SUMIF(AG9:AG15,"&lt;&gt;NOR",G9:G15)</f>
        <v>0</v>
      </c>
      <c r="H8" s="165"/>
      <c r="I8" s="165">
        <f>SUM(I9:I15)</f>
        <v>3986.2</v>
      </c>
      <c r="J8" s="165"/>
      <c r="K8" s="165">
        <f>SUM(K9:K15)</f>
        <v>5385.7</v>
      </c>
      <c r="L8" s="165"/>
      <c r="M8" s="165">
        <f>SUM(M9:M15)</f>
        <v>0</v>
      </c>
      <c r="N8" s="164"/>
      <c r="O8" s="164">
        <f>SUM(O9:O15)</f>
        <v>1.63</v>
      </c>
      <c r="P8" s="164"/>
      <c r="Q8" s="164">
        <f>SUM(Q9:Q15)</f>
        <v>0</v>
      </c>
      <c r="R8" s="165"/>
      <c r="S8" s="165"/>
      <c r="T8" s="166"/>
      <c r="U8" s="160"/>
      <c r="V8" s="160">
        <f>SUM(V9:V15)</f>
        <v>8.16</v>
      </c>
      <c r="W8" s="160"/>
      <c r="X8" s="160"/>
      <c r="Y8" s="160"/>
      <c r="AG8" t="s">
        <v>148</v>
      </c>
    </row>
    <row r="9" spans="1:60" ht="22.5" outlineLevel="1" x14ac:dyDescent="0.2">
      <c r="A9" s="168">
        <v>1</v>
      </c>
      <c r="B9" s="169" t="s">
        <v>462</v>
      </c>
      <c r="C9" s="184" t="s">
        <v>463</v>
      </c>
      <c r="D9" s="170" t="s">
        <v>215</v>
      </c>
      <c r="E9" s="171">
        <v>0.32400000000000001</v>
      </c>
      <c r="F9" s="172">
        <v>0</v>
      </c>
      <c r="G9" s="173">
        <f>ROUND(E9*F9,2)</f>
        <v>0</v>
      </c>
      <c r="H9" s="172">
        <v>4333.6499999999996</v>
      </c>
      <c r="I9" s="173">
        <f>ROUND(E9*H9,2)</f>
        <v>1404.1</v>
      </c>
      <c r="J9" s="172">
        <v>2941.35</v>
      </c>
      <c r="K9" s="173">
        <f>ROUND(E9*J9,2)</f>
        <v>953</v>
      </c>
      <c r="L9" s="173">
        <v>21</v>
      </c>
      <c r="M9" s="173">
        <f>G9*(1+L9/100)</f>
        <v>0</v>
      </c>
      <c r="N9" s="171">
        <v>1.9245399999999999</v>
      </c>
      <c r="O9" s="171">
        <f>ROUND(E9*N9,2)</f>
        <v>0.62</v>
      </c>
      <c r="P9" s="171">
        <v>0</v>
      </c>
      <c r="Q9" s="171">
        <f>ROUND(E9*P9,2)</f>
        <v>0</v>
      </c>
      <c r="R9" s="173" t="s">
        <v>173</v>
      </c>
      <c r="S9" s="173" t="s">
        <v>153</v>
      </c>
      <c r="T9" s="174" t="s">
        <v>153</v>
      </c>
      <c r="U9" s="157">
        <v>4.7939999999999996</v>
      </c>
      <c r="V9" s="157">
        <f>ROUND(E9*U9,2)</f>
        <v>1.55</v>
      </c>
      <c r="W9" s="157"/>
      <c r="X9" s="157" t="s">
        <v>154</v>
      </c>
      <c r="Y9" s="157" t="s">
        <v>155</v>
      </c>
      <c r="Z9" s="147"/>
      <c r="AA9" s="147"/>
      <c r="AB9" s="147"/>
      <c r="AC9" s="147"/>
      <c r="AD9" s="147"/>
      <c r="AE9" s="147"/>
      <c r="AF9" s="147"/>
      <c r="AG9" s="147" t="s">
        <v>156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46" t="s">
        <v>464</v>
      </c>
      <c r="D10" s="247"/>
      <c r="E10" s="247"/>
      <c r="F10" s="247"/>
      <c r="G10" s="24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158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5" t="s">
        <v>465</v>
      </c>
      <c r="D11" s="158"/>
      <c r="E11" s="159">
        <v>0.32400000000000001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160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68">
        <v>2</v>
      </c>
      <c r="B12" s="169" t="s">
        <v>149</v>
      </c>
      <c r="C12" s="184" t="s">
        <v>150</v>
      </c>
      <c r="D12" s="170" t="s">
        <v>151</v>
      </c>
      <c r="E12" s="171">
        <v>7.6</v>
      </c>
      <c r="F12" s="172">
        <v>0</v>
      </c>
      <c r="G12" s="173">
        <f>ROUND(E12*F12,2)</f>
        <v>0</v>
      </c>
      <c r="H12" s="172">
        <v>339.75</v>
      </c>
      <c r="I12" s="173">
        <f>ROUND(E12*H12,2)</f>
        <v>2582.1</v>
      </c>
      <c r="J12" s="172">
        <v>583.25</v>
      </c>
      <c r="K12" s="173">
        <f>ROUND(E12*J12,2)</f>
        <v>4432.7</v>
      </c>
      <c r="L12" s="173">
        <v>21</v>
      </c>
      <c r="M12" s="173">
        <f>G12*(1+L12/100)</f>
        <v>0</v>
      </c>
      <c r="N12" s="171">
        <v>0.13267999999999999</v>
      </c>
      <c r="O12" s="171">
        <f>ROUND(E12*N12,2)</f>
        <v>1.01</v>
      </c>
      <c r="P12" s="171">
        <v>0</v>
      </c>
      <c r="Q12" s="171">
        <f>ROUND(E12*P12,2)</f>
        <v>0</v>
      </c>
      <c r="R12" s="173" t="s">
        <v>152</v>
      </c>
      <c r="S12" s="173" t="s">
        <v>153</v>
      </c>
      <c r="T12" s="174" t="s">
        <v>153</v>
      </c>
      <c r="U12" s="157">
        <v>0.87</v>
      </c>
      <c r="V12" s="157">
        <f>ROUND(E12*U12,2)</f>
        <v>6.61</v>
      </c>
      <c r="W12" s="157"/>
      <c r="X12" s="157" t="s">
        <v>154</v>
      </c>
      <c r="Y12" s="157" t="s">
        <v>155</v>
      </c>
      <c r="Z12" s="147"/>
      <c r="AA12" s="147"/>
      <c r="AB12" s="147"/>
      <c r="AC12" s="147"/>
      <c r="AD12" s="147"/>
      <c r="AE12" s="147"/>
      <c r="AF12" s="147"/>
      <c r="AG12" s="147" t="s">
        <v>156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46" t="s">
        <v>157</v>
      </c>
      <c r="D13" s="247"/>
      <c r="E13" s="247"/>
      <c r="F13" s="247"/>
      <c r="G13" s="24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158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5" t="s">
        <v>466</v>
      </c>
      <c r="D14" s="158"/>
      <c r="E14" s="159">
        <v>1.2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160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5" t="s">
        <v>467</v>
      </c>
      <c r="D15" s="158"/>
      <c r="E15" s="159">
        <v>6.4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160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161" t="s">
        <v>147</v>
      </c>
      <c r="B16" s="162" t="s">
        <v>65</v>
      </c>
      <c r="C16" s="183" t="s">
        <v>66</v>
      </c>
      <c r="D16" s="163"/>
      <c r="E16" s="164"/>
      <c r="F16" s="165"/>
      <c r="G16" s="165">
        <f>SUMIF(AG17:AG18,"&lt;&gt;NOR",G17:G18)</f>
        <v>0</v>
      </c>
      <c r="H16" s="165"/>
      <c r="I16" s="165">
        <f>SUM(I17:I18)</f>
        <v>364.32</v>
      </c>
      <c r="J16" s="165"/>
      <c r="K16" s="165">
        <f>SUM(K17:K18)</f>
        <v>2695.68</v>
      </c>
      <c r="L16" s="165"/>
      <c r="M16" s="165">
        <f>SUM(M17:M18)</f>
        <v>0</v>
      </c>
      <c r="N16" s="164"/>
      <c r="O16" s="164">
        <f>SUM(O17:O18)</f>
        <v>0.21</v>
      </c>
      <c r="P16" s="164"/>
      <c r="Q16" s="164">
        <f>SUM(Q17:Q18)</f>
        <v>0</v>
      </c>
      <c r="R16" s="165"/>
      <c r="S16" s="165"/>
      <c r="T16" s="166"/>
      <c r="U16" s="160"/>
      <c r="V16" s="160">
        <f>SUM(V17:V18)</f>
        <v>4.0199999999999996</v>
      </c>
      <c r="W16" s="160"/>
      <c r="X16" s="160"/>
      <c r="Y16" s="160"/>
      <c r="AG16" t="s">
        <v>148</v>
      </c>
    </row>
    <row r="17" spans="1:60" ht="22.5" outlineLevel="1" x14ac:dyDescent="0.2">
      <c r="A17" s="168">
        <v>3</v>
      </c>
      <c r="B17" s="169" t="s">
        <v>468</v>
      </c>
      <c r="C17" s="184" t="s">
        <v>469</v>
      </c>
      <c r="D17" s="170" t="s">
        <v>278</v>
      </c>
      <c r="E17" s="171">
        <v>4</v>
      </c>
      <c r="F17" s="172">
        <v>0</v>
      </c>
      <c r="G17" s="173">
        <f>ROUND(E17*F17,2)</f>
        <v>0</v>
      </c>
      <c r="H17" s="172">
        <v>91.08</v>
      </c>
      <c r="I17" s="173">
        <f>ROUND(E17*H17,2)</f>
        <v>364.32</v>
      </c>
      <c r="J17" s="172">
        <v>673.92</v>
      </c>
      <c r="K17" s="173">
        <f>ROUND(E17*J17,2)</f>
        <v>2695.68</v>
      </c>
      <c r="L17" s="173">
        <v>21</v>
      </c>
      <c r="M17" s="173">
        <f>G17*(1+L17/100)</f>
        <v>0</v>
      </c>
      <c r="N17" s="171">
        <v>5.203E-2</v>
      </c>
      <c r="O17" s="171">
        <f>ROUND(E17*N17,2)</f>
        <v>0.21</v>
      </c>
      <c r="P17" s="171">
        <v>0</v>
      </c>
      <c r="Q17" s="171">
        <f>ROUND(E17*P17,2)</f>
        <v>0</v>
      </c>
      <c r="R17" s="173" t="s">
        <v>173</v>
      </c>
      <c r="S17" s="173" t="s">
        <v>153</v>
      </c>
      <c r="T17" s="174" t="s">
        <v>153</v>
      </c>
      <c r="U17" s="157">
        <v>1.006</v>
      </c>
      <c r="V17" s="157">
        <f>ROUND(E17*U17,2)</f>
        <v>4.0199999999999996</v>
      </c>
      <c r="W17" s="157"/>
      <c r="X17" s="157" t="s">
        <v>154</v>
      </c>
      <c r="Y17" s="157" t="s">
        <v>155</v>
      </c>
      <c r="Z17" s="147"/>
      <c r="AA17" s="147"/>
      <c r="AB17" s="147"/>
      <c r="AC17" s="147"/>
      <c r="AD17" s="147"/>
      <c r="AE17" s="147"/>
      <c r="AF17" s="147"/>
      <c r="AG17" s="147" t="s">
        <v>156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246" t="s">
        <v>470</v>
      </c>
      <c r="D18" s="247"/>
      <c r="E18" s="247"/>
      <c r="F18" s="247"/>
      <c r="G18" s="24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158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1" t="s">
        <v>147</v>
      </c>
      <c r="B19" s="162" t="s">
        <v>67</v>
      </c>
      <c r="C19" s="183" t="s">
        <v>68</v>
      </c>
      <c r="D19" s="163"/>
      <c r="E19" s="164"/>
      <c r="F19" s="165"/>
      <c r="G19" s="165">
        <f>SUMIF(AG20:AG20,"&lt;&gt;NOR",G20:G20)</f>
        <v>0</v>
      </c>
      <c r="H19" s="165"/>
      <c r="I19" s="165">
        <f>SUM(I20:I20)</f>
        <v>3672.77</v>
      </c>
      <c r="J19" s="165"/>
      <c r="K19" s="165">
        <f>SUM(K20:K20)</f>
        <v>6204.24</v>
      </c>
      <c r="L19" s="165"/>
      <c r="M19" s="165">
        <f>SUM(M20:M20)</f>
        <v>0</v>
      </c>
      <c r="N19" s="164"/>
      <c r="O19" s="164">
        <f>SUM(O20:O20)</f>
        <v>0.13</v>
      </c>
      <c r="P19" s="164"/>
      <c r="Q19" s="164">
        <f>SUM(Q20:Q20)</f>
        <v>0</v>
      </c>
      <c r="R19" s="165"/>
      <c r="S19" s="165"/>
      <c r="T19" s="166"/>
      <c r="U19" s="160"/>
      <c r="V19" s="160">
        <f>SUM(V20:V20)</f>
        <v>8.08</v>
      </c>
      <c r="W19" s="160"/>
      <c r="X19" s="160"/>
      <c r="Y19" s="160"/>
      <c r="AG19" t="s">
        <v>148</v>
      </c>
    </row>
    <row r="20" spans="1:60" ht="22.5" outlineLevel="1" x14ac:dyDescent="0.2">
      <c r="A20" s="176">
        <v>4</v>
      </c>
      <c r="B20" s="177" t="s">
        <v>471</v>
      </c>
      <c r="C20" s="186" t="s">
        <v>472</v>
      </c>
      <c r="D20" s="178" t="s">
        <v>151</v>
      </c>
      <c r="E20" s="179">
        <v>8.5</v>
      </c>
      <c r="F20" s="180">
        <v>0</v>
      </c>
      <c r="G20" s="181">
        <f>ROUND(E20*F20,2)</f>
        <v>0</v>
      </c>
      <c r="H20" s="180">
        <v>432.09</v>
      </c>
      <c r="I20" s="181">
        <f>ROUND(E20*H20,2)</f>
        <v>3672.77</v>
      </c>
      <c r="J20" s="180">
        <v>729.91</v>
      </c>
      <c r="K20" s="181">
        <f>ROUND(E20*J20,2)</f>
        <v>6204.24</v>
      </c>
      <c r="L20" s="181">
        <v>21</v>
      </c>
      <c r="M20" s="181">
        <f>G20*(1+L20/100)</f>
        <v>0</v>
      </c>
      <c r="N20" s="179">
        <v>1.506E-2</v>
      </c>
      <c r="O20" s="179">
        <f>ROUND(E20*N20,2)</f>
        <v>0.13</v>
      </c>
      <c r="P20" s="179">
        <v>0</v>
      </c>
      <c r="Q20" s="179">
        <f>ROUND(E20*P20,2)</f>
        <v>0</v>
      </c>
      <c r="R20" s="181" t="s">
        <v>152</v>
      </c>
      <c r="S20" s="181" t="s">
        <v>153</v>
      </c>
      <c r="T20" s="182" t="s">
        <v>153</v>
      </c>
      <c r="U20" s="157">
        <v>0.95</v>
      </c>
      <c r="V20" s="157">
        <f>ROUND(E20*U20,2)</f>
        <v>8.08</v>
      </c>
      <c r="W20" s="157"/>
      <c r="X20" s="157" t="s">
        <v>154</v>
      </c>
      <c r="Y20" s="157" t="s">
        <v>155</v>
      </c>
      <c r="Z20" s="147"/>
      <c r="AA20" s="147"/>
      <c r="AB20" s="147"/>
      <c r="AC20" s="147"/>
      <c r="AD20" s="147"/>
      <c r="AE20" s="147"/>
      <c r="AF20" s="147"/>
      <c r="AG20" s="147" t="s">
        <v>156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1" t="s">
        <v>147</v>
      </c>
      <c r="B21" s="162" t="s">
        <v>69</v>
      </c>
      <c r="C21" s="183" t="s">
        <v>70</v>
      </c>
      <c r="D21" s="163"/>
      <c r="E21" s="164"/>
      <c r="F21" s="165"/>
      <c r="G21" s="165">
        <f>SUMIF(AG22:AG40,"&lt;&gt;NOR",G22:G40)</f>
        <v>0</v>
      </c>
      <c r="H21" s="165"/>
      <c r="I21" s="165">
        <f>SUM(I22:I40)</f>
        <v>5921.1600000000008</v>
      </c>
      <c r="J21" s="165"/>
      <c r="K21" s="165">
        <f>SUM(K22:K40)</f>
        <v>30037.02</v>
      </c>
      <c r="L21" s="165"/>
      <c r="M21" s="165">
        <f>SUM(M22:M40)</f>
        <v>0</v>
      </c>
      <c r="N21" s="164"/>
      <c r="O21" s="164">
        <f>SUM(O22:O40)</f>
        <v>2.04</v>
      </c>
      <c r="P21" s="164"/>
      <c r="Q21" s="164">
        <f>SUM(Q22:Q40)</f>
        <v>0</v>
      </c>
      <c r="R21" s="165"/>
      <c r="S21" s="165"/>
      <c r="T21" s="166"/>
      <c r="U21" s="160"/>
      <c r="V21" s="160">
        <f>SUM(V22:V40)</f>
        <v>44.089999999999989</v>
      </c>
      <c r="W21" s="160"/>
      <c r="X21" s="160"/>
      <c r="Y21" s="160"/>
      <c r="AG21" t="s">
        <v>148</v>
      </c>
    </row>
    <row r="22" spans="1:60" outlineLevel="1" x14ac:dyDescent="0.2">
      <c r="A22" s="168">
        <v>5</v>
      </c>
      <c r="B22" s="169" t="s">
        <v>164</v>
      </c>
      <c r="C22" s="184" t="s">
        <v>165</v>
      </c>
      <c r="D22" s="170" t="s">
        <v>151</v>
      </c>
      <c r="E22" s="171">
        <v>6</v>
      </c>
      <c r="F22" s="172">
        <v>0</v>
      </c>
      <c r="G22" s="173">
        <f>ROUND(E22*F22,2)</f>
        <v>0</v>
      </c>
      <c r="H22" s="172">
        <v>17.79</v>
      </c>
      <c r="I22" s="173">
        <f>ROUND(E22*H22,2)</f>
        <v>106.74</v>
      </c>
      <c r="J22" s="172">
        <v>48.61</v>
      </c>
      <c r="K22" s="173">
        <f>ROUND(E22*J22,2)</f>
        <v>291.66000000000003</v>
      </c>
      <c r="L22" s="173">
        <v>21</v>
      </c>
      <c r="M22" s="173">
        <f>G22*(1+L22/100)</f>
        <v>0</v>
      </c>
      <c r="N22" s="171">
        <v>4.0000000000000003E-5</v>
      </c>
      <c r="O22" s="171">
        <f>ROUND(E22*N22,2)</f>
        <v>0</v>
      </c>
      <c r="P22" s="171">
        <v>0</v>
      </c>
      <c r="Q22" s="171">
        <f>ROUND(E22*P22,2)</f>
        <v>0</v>
      </c>
      <c r="R22" s="173" t="s">
        <v>152</v>
      </c>
      <c r="S22" s="173" t="s">
        <v>153</v>
      </c>
      <c r="T22" s="174" t="s">
        <v>153</v>
      </c>
      <c r="U22" s="157">
        <v>0.08</v>
      </c>
      <c r="V22" s="157">
        <f>ROUND(E22*U22,2)</f>
        <v>0.48</v>
      </c>
      <c r="W22" s="157"/>
      <c r="X22" s="157" t="s">
        <v>154</v>
      </c>
      <c r="Y22" s="157" t="s">
        <v>155</v>
      </c>
      <c r="Z22" s="147"/>
      <c r="AA22" s="147"/>
      <c r="AB22" s="147"/>
      <c r="AC22" s="147"/>
      <c r="AD22" s="147"/>
      <c r="AE22" s="147"/>
      <c r="AF22" s="147"/>
      <c r="AG22" s="147" t="s">
        <v>156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2" x14ac:dyDescent="0.2">
      <c r="A23" s="154"/>
      <c r="B23" s="155"/>
      <c r="C23" s="246" t="s">
        <v>166</v>
      </c>
      <c r="D23" s="247"/>
      <c r="E23" s="247"/>
      <c r="F23" s="247"/>
      <c r="G23" s="24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158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75" t="str">
        <f>C23</f>
        <v>které se zřizují před úpravami povrchu, a obalení osazených dveřních zárubní před znečištěním při úpravách povrchu nástřikem plastických maltovin včetně pozdějšího odkrytí,</v>
      </c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68">
        <v>6</v>
      </c>
      <c r="B24" s="169" t="s">
        <v>170</v>
      </c>
      <c r="C24" s="184" t="s">
        <v>171</v>
      </c>
      <c r="D24" s="170" t="s">
        <v>172</v>
      </c>
      <c r="E24" s="171">
        <v>22.4</v>
      </c>
      <c r="F24" s="172">
        <v>0</v>
      </c>
      <c r="G24" s="173">
        <f>ROUND(E24*F24,2)</f>
        <v>0</v>
      </c>
      <c r="H24" s="172">
        <v>26.49</v>
      </c>
      <c r="I24" s="173">
        <f>ROUND(E24*H24,2)</f>
        <v>593.38</v>
      </c>
      <c r="J24" s="172">
        <v>112.01</v>
      </c>
      <c r="K24" s="173">
        <f>ROUND(E24*J24,2)</f>
        <v>2509.02</v>
      </c>
      <c r="L24" s="173">
        <v>21</v>
      </c>
      <c r="M24" s="173">
        <f>G24*(1+L24/100)</f>
        <v>0</v>
      </c>
      <c r="N24" s="171">
        <v>2.5100000000000001E-3</v>
      </c>
      <c r="O24" s="171">
        <f>ROUND(E24*N24,2)</f>
        <v>0.06</v>
      </c>
      <c r="P24" s="171">
        <v>0</v>
      </c>
      <c r="Q24" s="171">
        <f>ROUND(E24*P24,2)</f>
        <v>0</v>
      </c>
      <c r="R24" s="173" t="s">
        <v>173</v>
      </c>
      <c r="S24" s="173" t="s">
        <v>153</v>
      </c>
      <c r="T24" s="174" t="s">
        <v>153</v>
      </c>
      <c r="U24" s="157">
        <v>0.18</v>
      </c>
      <c r="V24" s="157">
        <f>ROUND(E24*U24,2)</f>
        <v>4.03</v>
      </c>
      <c r="W24" s="157"/>
      <c r="X24" s="157" t="s">
        <v>154</v>
      </c>
      <c r="Y24" s="157" t="s">
        <v>155</v>
      </c>
      <c r="Z24" s="147"/>
      <c r="AA24" s="147"/>
      <c r="AB24" s="147"/>
      <c r="AC24" s="147"/>
      <c r="AD24" s="147"/>
      <c r="AE24" s="147"/>
      <c r="AF24" s="147"/>
      <c r="AG24" s="147" t="s">
        <v>156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5" t="s">
        <v>473</v>
      </c>
      <c r="D25" s="158"/>
      <c r="E25" s="159">
        <v>16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160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5" t="s">
        <v>474</v>
      </c>
      <c r="D26" s="158"/>
      <c r="E26" s="159">
        <v>6.4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160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68">
        <v>7</v>
      </c>
      <c r="B27" s="169" t="s">
        <v>175</v>
      </c>
      <c r="C27" s="184" t="s">
        <v>176</v>
      </c>
      <c r="D27" s="170" t="s">
        <v>151</v>
      </c>
      <c r="E27" s="171">
        <v>29.72</v>
      </c>
      <c r="F27" s="172">
        <v>0</v>
      </c>
      <c r="G27" s="173">
        <f>ROUND(E27*F27,2)</f>
        <v>0</v>
      </c>
      <c r="H27" s="172">
        <v>54.85</v>
      </c>
      <c r="I27" s="173">
        <f>ROUND(E27*H27,2)</f>
        <v>1630.14</v>
      </c>
      <c r="J27" s="172">
        <v>406.65</v>
      </c>
      <c r="K27" s="173">
        <f>ROUND(E27*J27,2)</f>
        <v>12085.64</v>
      </c>
      <c r="L27" s="173">
        <v>21</v>
      </c>
      <c r="M27" s="173">
        <f>G27*(1+L27/100)</f>
        <v>0</v>
      </c>
      <c r="N27" s="171">
        <v>4.4139999999999999E-2</v>
      </c>
      <c r="O27" s="171">
        <f>ROUND(E27*N27,2)</f>
        <v>1.31</v>
      </c>
      <c r="P27" s="171">
        <v>0</v>
      </c>
      <c r="Q27" s="171">
        <f>ROUND(E27*P27,2)</f>
        <v>0</v>
      </c>
      <c r="R27" s="173" t="s">
        <v>152</v>
      </c>
      <c r="S27" s="173" t="s">
        <v>153</v>
      </c>
      <c r="T27" s="174" t="s">
        <v>153</v>
      </c>
      <c r="U27" s="157">
        <v>0.6</v>
      </c>
      <c r="V27" s="157">
        <f>ROUND(E27*U27,2)</f>
        <v>17.829999999999998</v>
      </c>
      <c r="W27" s="157"/>
      <c r="X27" s="157" t="s">
        <v>154</v>
      </c>
      <c r="Y27" s="157" t="s">
        <v>155</v>
      </c>
      <c r="Z27" s="147"/>
      <c r="AA27" s="147"/>
      <c r="AB27" s="147"/>
      <c r="AC27" s="147"/>
      <c r="AD27" s="147"/>
      <c r="AE27" s="147"/>
      <c r="AF27" s="147"/>
      <c r="AG27" s="147" t="s">
        <v>156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5" t="s">
        <v>475</v>
      </c>
      <c r="D28" s="158"/>
      <c r="E28" s="159">
        <v>25.6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160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5" t="s">
        <v>476</v>
      </c>
      <c r="D29" s="158"/>
      <c r="E29" s="159">
        <v>1.08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160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5" t="s">
        <v>474</v>
      </c>
      <c r="D30" s="158"/>
      <c r="E30" s="159">
        <v>6.4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160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5" t="s">
        <v>477</v>
      </c>
      <c r="D31" s="158"/>
      <c r="E31" s="159">
        <v>-3.36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160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68">
        <v>8</v>
      </c>
      <c r="B32" s="169" t="s">
        <v>183</v>
      </c>
      <c r="C32" s="184" t="s">
        <v>184</v>
      </c>
      <c r="D32" s="170" t="s">
        <v>151</v>
      </c>
      <c r="E32" s="171">
        <v>7.6</v>
      </c>
      <c r="F32" s="172">
        <v>0</v>
      </c>
      <c r="G32" s="173">
        <f>ROUND(E32*F32,2)</f>
        <v>0</v>
      </c>
      <c r="H32" s="172">
        <v>195.61</v>
      </c>
      <c r="I32" s="173">
        <f>ROUND(E32*H32,2)</f>
        <v>1486.64</v>
      </c>
      <c r="J32" s="172">
        <v>1294.3900000000001</v>
      </c>
      <c r="K32" s="173">
        <f>ROUND(E32*J32,2)</f>
        <v>9837.36</v>
      </c>
      <c r="L32" s="173">
        <v>21</v>
      </c>
      <c r="M32" s="173">
        <f>G32*(1+L32/100)</f>
        <v>0</v>
      </c>
      <c r="N32" s="171">
        <v>5.8500000000000003E-2</v>
      </c>
      <c r="O32" s="171">
        <f>ROUND(E32*N32,2)</f>
        <v>0.44</v>
      </c>
      <c r="P32" s="171">
        <v>0</v>
      </c>
      <c r="Q32" s="171">
        <f>ROUND(E32*P32,2)</f>
        <v>0</v>
      </c>
      <c r="R32" s="173" t="s">
        <v>173</v>
      </c>
      <c r="S32" s="173" t="s">
        <v>153</v>
      </c>
      <c r="T32" s="174" t="s">
        <v>153</v>
      </c>
      <c r="U32" s="157">
        <v>1.86904</v>
      </c>
      <c r="V32" s="157">
        <f>ROUND(E32*U32,2)</f>
        <v>14.2</v>
      </c>
      <c r="W32" s="157"/>
      <c r="X32" s="157" t="s">
        <v>154</v>
      </c>
      <c r="Y32" s="157" t="s">
        <v>155</v>
      </c>
      <c r="Z32" s="147"/>
      <c r="AA32" s="147"/>
      <c r="AB32" s="147"/>
      <c r="AC32" s="147"/>
      <c r="AD32" s="147"/>
      <c r="AE32" s="147"/>
      <c r="AF32" s="147"/>
      <c r="AG32" s="147" t="s">
        <v>156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246" t="s">
        <v>185</v>
      </c>
      <c r="D33" s="247"/>
      <c r="E33" s="247"/>
      <c r="F33" s="247"/>
      <c r="G33" s="24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158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5" t="s">
        <v>466</v>
      </c>
      <c r="D34" s="158"/>
      <c r="E34" s="159">
        <v>1.2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160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5" t="s">
        <v>467</v>
      </c>
      <c r="D35" s="158"/>
      <c r="E35" s="159">
        <v>6.4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160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68">
        <v>9</v>
      </c>
      <c r="B36" s="169" t="s">
        <v>186</v>
      </c>
      <c r="C36" s="184" t="s">
        <v>187</v>
      </c>
      <c r="D36" s="170" t="s">
        <v>151</v>
      </c>
      <c r="E36" s="171">
        <v>6.4</v>
      </c>
      <c r="F36" s="172">
        <v>0</v>
      </c>
      <c r="G36" s="173">
        <f>ROUND(E36*F36,2)</f>
        <v>0</v>
      </c>
      <c r="H36" s="172">
        <v>328.79</v>
      </c>
      <c r="I36" s="173">
        <f>ROUND(E36*H36,2)</f>
        <v>2104.2600000000002</v>
      </c>
      <c r="J36" s="172">
        <v>830.21</v>
      </c>
      <c r="K36" s="173">
        <f>ROUND(E36*J36,2)</f>
        <v>5313.34</v>
      </c>
      <c r="L36" s="173">
        <v>21</v>
      </c>
      <c r="M36" s="173">
        <f>G36*(1+L36/100)</f>
        <v>0</v>
      </c>
      <c r="N36" s="171">
        <v>3.5659999999999997E-2</v>
      </c>
      <c r="O36" s="171">
        <f>ROUND(E36*N36,2)</f>
        <v>0.23</v>
      </c>
      <c r="P36" s="171">
        <v>0</v>
      </c>
      <c r="Q36" s="171">
        <f>ROUND(E36*P36,2)</f>
        <v>0</v>
      </c>
      <c r="R36" s="173" t="s">
        <v>173</v>
      </c>
      <c r="S36" s="173" t="s">
        <v>153</v>
      </c>
      <c r="T36" s="174" t="s">
        <v>153</v>
      </c>
      <c r="U36" s="157">
        <v>1.18</v>
      </c>
      <c r="V36" s="157">
        <f>ROUND(E36*U36,2)</f>
        <v>7.55</v>
      </c>
      <c r="W36" s="157"/>
      <c r="X36" s="157" t="s">
        <v>154</v>
      </c>
      <c r="Y36" s="157" t="s">
        <v>155</v>
      </c>
      <c r="Z36" s="147"/>
      <c r="AA36" s="147"/>
      <c r="AB36" s="147"/>
      <c r="AC36" s="147"/>
      <c r="AD36" s="147"/>
      <c r="AE36" s="147"/>
      <c r="AF36" s="147"/>
      <c r="AG36" s="147" t="s">
        <v>156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246" t="s">
        <v>188</v>
      </c>
      <c r="D37" s="247"/>
      <c r="E37" s="247"/>
      <c r="F37" s="247"/>
      <c r="G37" s="24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158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75" t="str">
        <f>C37</f>
        <v>okenního nebo dveřního, z pomocného pracovního lešení o výšce podlahy do 1900 mm a pro zatížení do 1,5 kPa,</v>
      </c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85" t="s">
        <v>478</v>
      </c>
      <c r="D38" s="158"/>
      <c r="E38" s="159">
        <v>2.4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160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5" t="s">
        <v>479</v>
      </c>
      <c r="D39" s="158"/>
      <c r="E39" s="159">
        <v>2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160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5" t="s">
        <v>178</v>
      </c>
      <c r="D40" s="158"/>
      <c r="E40" s="159">
        <v>2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160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x14ac:dyDescent="0.2">
      <c r="A41" s="161" t="s">
        <v>147</v>
      </c>
      <c r="B41" s="162" t="s">
        <v>71</v>
      </c>
      <c r="C41" s="183" t="s">
        <v>72</v>
      </c>
      <c r="D41" s="163"/>
      <c r="E41" s="164"/>
      <c r="F41" s="165"/>
      <c r="G41" s="165">
        <f>SUMIF(AG42:AG47,"&lt;&gt;NOR",G42:G47)</f>
        <v>0</v>
      </c>
      <c r="H41" s="165"/>
      <c r="I41" s="165">
        <f>SUM(I42:I47)</f>
        <v>16114.17</v>
      </c>
      <c r="J41" s="165"/>
      <c r="K41" s="165">
        <f>SUM(K42:K47)</f>
        <v>5729.07</v>
      </c>
      <c r="L41" s="165"/>
      <c r="M41" s="165">
        <f>SUM(M42:M47)</f>
        <v>0</v>
      </c>
      <c r="N41" s="164"/>
      <c r="O41" s="164">
        <f>SUM(O42:O47)</f>
        <v>2.5999999999999996</v>
      </c>
      <c r="P41" s="164"/>
      <c r="Q41" s="164">
        <f>SUM(Q42:Q47)</f>
        <v>0</v>
      </c>
      <c r="R41" s="165"/>
      <c r="S41" s="165"/>
      <c r="T41" s="166"/>
      <c r="U41" s="160"/>
      <c r="V41" s="160">
        <f>SUM(V42:V47)</f>
        <v>8.8699999999999992</v>
      </c>
      <c r="W41" s="160"/>
      <c r="X41" s="160"/>
      <c r="Y41" s="160"/>
      <c r="AG41" t="s">
        <v>148</v>
      </c>
    </row>
    <row r="42" spans="1:60" outlineLevel="1" x14ac:dyDescent="0.2">
      <c r="A42" s="168">
        <v>10</v>
      </c>
      <c r="B42" s="169" t="s">
        <v>480</v>
      </c>
      <c r="C42" s="184" t="s">
        <v>481</v>
      </c>
      <c r="D42" s="170" t="s">
        <v>215</v>
      </c>
      <c r="E42" s="171">
        <v>0.48</v>
      </c>
      <c r="F42" s="172">
        <v>0</v>
      </c>
      <c r="G42" s="173">
        <f>ROUND(E42*F42,2)</f>
        <v>0</v>
      </c>
      <c r="H42" s="172">
        <v>2734.47</v>
      </c>
      <c r="I42" s="173">
        <f>ROUND(E42*H42,2)</f>
        <v>1312.55</v>
      </c>
      <c r="J42" s="172">
        <v>3190.53</v>
      </c>
      <c r="K42" s="173">
        <f>ROUND(E42*J42,2)</f>
        <v>1531.45</v>
      </c>
      <c r="L42" s="173">
        <v>21</v>
      </c>
      <c r="M42" s="173">
        <f>G42*(1+L42/100)</f>
        <v>0</v>
      </c>
      <c r="N42" s="171">
        <v>2.5</v>
      </c>
      <c r="O42" s="171">
        <f>ROUND(E42*N42,2)</f>
        <v>1.2</v>
      </c>
      <c r="P42" s="171">
        <v>0</v>
      </c>
      <c r="Q42" s="171">
        <f>ROUND(E42*P42,2)</f>
        <v>0</v>
      </c>
      <c r="R42" s="173" t="s">
        <v>173</v>
      </c>
      <c r="S42" s="173" t="s">
        <v>153</v>
      </c>
      <c r="T42" s="174" t="s">
        <v>153</v>
      </c>
      <c r="U42" s="157">
        <v>5.33</v>
      </c>
      <c r="V42" s="157">
        <f>ROUND(E42*U42,2)</f>
        <v>2.56</v>
      </c>
      <c r="W42" s="157"/>
      <c r="X42" s="157" t="s">
        <v>154</v>
      </c>
      <c r="Y42" s="157" t="s">
        <v>155</v>
      </c>
      <c r="Z42" s="147"/>
      <c r="AA42" s="147"/>
      <c r="AB42" s="147"/>
      <c r="AC42" s="147"/>
      <c r="AD42" s="147"/>
      <c r="AE42" s="147"/>
      <c r="AF42" s="147"/>
      <c r="AG42" s="147" t="s">
        <v>156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246" t="s">
        <v>482</v>
      </c>
      <c r="D43" s="247"/>
      <c r="E43" s="247"/>
      <c r="F43" s="247"/>
      <c r="G43" s="24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158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5" t="s">
        <v>483</v>
      </c>
      <c r="D44" s="158"/>
      <c r="E44" s="159">
        <v>0.48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160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68">
        <v>11</v>
      </c>
      <c r="B45" s="169" t="s">
        <v>193</v>
      </c>
      <c r="C45" s="184" t="s">
        <v>194</v>
      </c>
      <c r="D45" s="170" t="s">
        <v>151</v>
      </c>
      <c r="E45" s="171">
        <v>14.82</v>
      </c>
      <c r="F45" s="172">
        <v>0</v>
      </c>
      <c r="G45" s="173">
        <f>ROUND(E45*F45,2)</f>
        <v>0</v>
      </c>
      <c r="H45" s="172">
        <v>998.76</v>
      </c>
      <c r="I45" s="173">
        <f>ROUND(E45*H45,2)</f>
        <v>14801.62</v>
      </c>
      <c r="J45" s="172">
        <v>283.24</v>
      </c>
      <c r="K45" s="173">
        <f>ROUND(E45*J45,2)</f>
        <v>4197.62</v>
      </c>
      <c r="L45" s="173">
        <v>21</v>
      </c>
      <c r="M45" s="173">
        <f>G45*(1+L45/100)</f>
        <v>0</v>
      </c>
      <c r="N45" s="171">
        <v>9.4500000000000001E-2</v>
      </c>
      <c r="O45" s="171">
        <f>ROUND(E45*N45,2)</f>
        <v>1.4</v>
      </c>
      <c r="P45" s="171">
        <v>0</v>
      </c>
      <c r="Q45" s="171">
        <f>ROUND(E45*P45,2)</f>
        <v>0</v>
      </c>
      <c r="R45" s="173" t="s">
        <v>152</v>
      </c>
      <c r="S45" s="173" t="s">
        <v>153</v>
      </c>
      <c r="T45" s="174" t="s">
        <v>153</v>
      </c>
      <c r="U45" s="157">
        <v>0.42599999999999999</v>
      </c>
      <c r="V45" s="157">
        <f>ROUND(E45*U45,2)</f>
        <v>6.31</v>
      </c>
      <c r="W45" s="157"/>
      <c r="X45" s="157" t="s">
        <v>154</v>
      </c>
      <c r="Y45" s="157" t="s">
        <v>155</v>
      </c>
      <c r="Z45" s="147"/>
      <c r="AA45" s="147"/>
      <c r="AB45" s="147"/>
      <c r="AC45" s="147"/>
      <c r="AD45" s="147"/>
      <c r="AE45" s="147"/>
      <c r="AF45" s="147"/>
      <c r="AG45" s="147" t="s">
        <v>156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246" t="s">
        <v>195</v>
      </c>
      <c r="D46" s="247"/>
      <c r="E46" s="247"/>
      <c r="F46" s="247"/>
      <c r="G46" s="24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158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5" t="s">
        <v>484</v>
      </c>
      <c r="D47" s="158"/>
      <c r="E47" s="159">
        <v>14.82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160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x14ac:dyDescent="0.2">
      <c r="A48" s="161" t="s">
        <v>147</v>
      </c>
      <c r="B48" s="162" t="s">
        <v>75</v>
      </c>
      <c r="C48" s="183" t="s">
        <v>76</v>
      </c>
      <c r="D48" s="163"/>
      <c r="E48" s="164"/>
      <c r="F48" s="165"/>
      <c r="G48" s="165">
        <f>SUMIF(AG49:AG50,"&lt;&gt;NOR",G49:G50)</f>
        <v>0</v>
      </c>
      <c r="H48" s="165"/>
      <c r="I48" s="165">
        <f>SUM(I49:I50)</f>
        <v>979.31</v>
      </c>
      <c r="J48" s="165"/>
      <c r="K48" s="165">
        <f>SUM(K49:K50)</f>
        <v>1947.64</v>
      </c>
      <c r="L48" s="165"/>
      <c r="M48" s="165">
        <f>SUM(M49:M50)</f>
        <v>0</v>
      </c>
      <c r="N48" s="164"/>
      <c r="O48" s="164">
        <f>SUM(O49:O50)</f>
        <v>0.02</v>
      </c>
      <c r="P48" s="164"/>
      <c r="Q48" s="164">
        <f>SUM(Q49:Q50)</f>
        <v>0</v>
      </c>
      <c r="R48" s="165"/>
      <c r="S48" s="165"/>
      <c r="T48" s="166"/>
      <c r="U48" s="160"/>
      <c r="V48" s="160">
        <f>SUM(V49:V50)</f>
        <v>3.17</v>
      </c>
      <c r="W48" s="160"/>
      <c r="X48" s="160"/>
      <c r="Y48" s="160"/>
      <c r="AG48" t="s">
        <v>148</v>
      </c>
    </row>
    <row r="49" spans="1:60" outlineLevel="1" x14ac:dyDescent="0.2">
      <c r="A49" s="168">
        <v>12</v>
      </c>
      <c r="B49" s="169" t="s">
        <v>203</v>
      </c>
      <c r="C49" s="184" t="s">
        <v>204</v>
      </c>
      <c r="D49" s="170" t="s">
        <v>151</v>
      </c>
      <c r="E49" s="171">
        <v>14.82</v>
      </c>
      <c r="F49" s="172">
        <v>0</v>
      </c>
      <c r="G49" s="173">
        <f>ROUND(E49*F49,2)</f>
        <v>0</v>
      </c>
      <c r="H49" s="172">
        <v>66.08</v>
      </c>
      <c r="I49" s="173">
        <f>ROUND(E49*H49,2)</f>
        <v>979.31</v>
      </c>
      <c r="J49" s="172">
        <v>131.41999999999999</v>
      </c>
      <c r="K49" s="173">
        <f>ROUND(E49*J49,2)</f>
        <v>1947.64</v>
      </c>
      <c r="L49" s="173">
        <v>21</v>
      </c>
      <c r="M49" s="173">
        <f>G49*(1+L49/100)</f>
        <v>0</v>
      </c>
      <c r="N49" s="171">
        <v>1.58E-3</v>
      </c>
      <c r="O49" s="171">
        <f>ROUND(E49*N49,2)</f>
        <v>0.02</v>
      </c>
      <c r="P49" s="171">
        <v>0</v>
      </c>
      <c r="Q49" s="171">
        <f>ROUND(E49*P49,2)</f>
        <v>0</v>
      </c>
      <c r="R49" s="173" t="s">
        <v>205</v>
      </c>
      <c r="S49" s="173" t="s">
        <v>153</v>
      </c>
      <c r="T49" s="174" t="s">
        <v>153</v>
      </c>
      <c r="U49" s="157">
        <v>0.214</v>
      </c>
      <c r="V49" s="157">
        <f>ROUND(E49*U49,2)</f>
        <v>3.17</v>
      </c>
      <c r="W49" s="157"/>
      <c r="X49" s="157" t="s">
        <v>154</v>
      </c>
      <c r="Y49" s="157" t="s">
        <v>155</v>
      </c>
      <c r="Z49" s="147"/>
      <c r="AA49" s="147"/>
      <c r="AB49" s="147"/>
      <c r="AC49" s="147"/>
      <c r="AD49" s="147"/>
      <c r="AE49" s="147"/>
      <c r="AF49" s="147"/>
      <c r="AG49" s="147" t="s">
        <v>156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5" t="s">
        <v>484</v>
      </c>
      <c r="D50" s="158"/>
      <c r="E50" s="159">
        <v>14.82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160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1" t="s">
        <v>147</v>
      </c>
      <c r="B51" s="162" t="s">
        <v>77</v>
      </c>
      <c r="C51" s="183" t="s">
        <v>78</v>
      </c>
      <c r="D51" s="163"/>
      <c r="E51" s="164"/>
      <c r="F51" s="165"/>
      <c r="G51" s="165">
        <f>SUMIF(AG52:AG54,"&lt;&gt;NOR",G52:G54)</f>
        <v>0</v>
      </c>
      <c r="H51" s="165"/>
      <c r="I51" s="165">
        <f>SUM(I52:I54)</f>
        <v>0</v>
      </c>
      <c r="J51" s="165"/>
      <c r="K51" s="165">
        <f>SUM(K52:K54)</f>
        <v>7865.91</v>
      </c>
      <c r="L51" s="165"/>
      <c r="M51" s="165">
        <f>SUM(M52:M54)</f>
        <v>0</v>
      </c>
      <c r="N51" s="164"/>
      <c r="O51" s="164">
        <f>SUM(O52:O54)</f>
        <v>0</v>
      </c>
      <c r="P51" s="164"/>
      <c r="Q51" s="164">
        <f>SUM(Q52:Q54)</f>
        <v>0</v>
      </c>
      <c r="R51" s="165"/>
      <c r="S51" s="165"/>
      <c r="T51" s="166"/>
      <c r="U51" s="160"/>
      <c r="V51" s="160">
        <f>SUM(V52:V54)</f>
        <v>13.8</v>
      </c>
      <c r="W51" s="160"/>
      <c r="X51" s="160"/>
      <c r="Y51" s="160"/>
      <c r="AG51" t="s">
        <v>148</v>
      </c>
    </row>
    <row r="52" spans="1:60" outlineLevel="1" x14ac:dyDescent="0.2">
      <c r="A52" s="168">
        <v>13</v>
      </c>
      <c r="B52" s="169" t="s">
        <v>207</v>
      </c>
      <c r="C52" s="184" t="s">
        <v>208</v>
      </c>
      <c r="D52" s="170" t="s">
        <v>151</v>
      </c>
      <c r="E52" s="171">
        <v>44.82</v>
      </c>
      <c r="F52" s="172">
        <v>0</v>
      </c>
      <c r="G52" s="173">
        <f>ROUND(E52*F52,2)</f>
        <v>0</v>
      </c>
      <c r="H52" s="172">
        <v>0</v>
      </c>
      <c r="I52" s="173">
        <f>ROUND(E52*H52,2)</f>
        <v>0</v>
      </c>
      <c r="J52" s="172">
        <v>175.5</v>
      </c>
      <c r="K52" s="173">
        <f>ROUND(E52*J52,2)</f>
        <v>7865.91</v>
      </c>
      <c r="L52" s="173">
        <v>21</v>
      </c>
      <c r="M52" s="173">
        <f>G52*(1+L52/100)</f>
        <v>0</v>
      </c>
      <c r="N52" s="171">
        <v>4.0000000000000003E-5</v>
      </c>
      <c r="O52" s="171">
        <f>ROUND(E52*N52,2)</f>
        <v>0</v>
      </c>
      <c r="P52" s="171">
        <v>0</v>
      </c>
      <c r="Q52" s="171">
        <f>ROUND(E52*P52,2)</f>
        <v>0</v>
      </c>
      <c r="R52" s="173"/>
      <c r="S52" s="173" t="s">
        <v>209</v>
      </c>
      <c r="T52" s="174" t="s">
        <v>210</v>
      </c>
      <c r="U52" s="157">
        <v>0.308</v>
      </c>
      <c r="V52" s="157">
        <f>ROUND(E52*U52,2)</f>
        <v>13.8</v>
      </c>
      <c r="W52" s="157"/>
      <c r="X52" s="157" t="s">
        <v>154</v>
      </c>
      <c r="Y52" s="157" t="s">
        <v>155</v>
      </c>
      <c r="Z52" s="147"/>
      <c r="AA52" s="147"/>
      <c r="AB52" s="147"/>
      <c r="AC52" s="147"/>
      <c r="AD52" s="147"/>
      <c r="AE52" s="147"/>
      <c r="AF52" s="147"/>
      <c r="AG52" s="147" t="s">
        <v>156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5" t="s">
        <v>484</v>
      </c>
      <c r="D53" s="158"/>
      <c r="E53" s="159">
        <v>14.82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160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5" t="s">
        <v>485</v>
      </c>
      <c r="D54" s="158"/>
      <c r="E54" s="159">
        <v>30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160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x14ac:dyDescent="0.2">
      <c r="A55" s="161" t="s">
        <v>147</v>
      </c>
      <c r="B55" s="162" t="s">
        <v>79</v>
      </c>
      <c r="C55" s="183" t="s">
        <v>80</v>
      </c>
      <c r="D55" s="163"/>
      <c r="E55" s="164"/>
      <c r="F55" s="165"/>
      <c r="G55" s="165">
        <f>SUMIF(AG56:AG95,"&lt;&gt;NOR",G56:G95)</f>
        <v>0</v>
      </c>
      <c r="H55" s="165"/>
      <c r="I55" s="165">
        <f>SUM(I56:I95)</f>
        <v>1175.77</v>
      </c>
      <c r="J55" s="165"/>
      <c r="K55" s="165">
        <f>SUM(K56:K95)</f>
        <v>54102.799999999996</v>
      </c>
      <c r="L55" s="165"/>
      <c r="M55" s="165">
        <f>SUM(M56:M95)</f>
        <v>0</v>
      </c>
      <c r="N55" s="164"/>
      <c r="O55" s="164">
        <f>SUM(O56:O95)</f>
        <v>0.03</v>
      </c>
      <c r="P55" s="164"/>
      <c r="Q55" s="164">
        <f>SUM(Q56:Q95)</f>
        <v>10.840000000000002</v>
      </c>
      <c r="R55" s="165"/>
      <c r="S55" s="165"/>
      <c r="T55" s="166"/>
      <c r="U55" s="160"/>
      <c r="V55" s="160">
        <f>SUM(V56:V95)</f>
        <v>94.310000000000016</v>
      </c>
      <c r="W55" s="160"/>
      <c r="X55" s="160"/>
      <c r="Y55" s="160"/>
      <c r="AG55" t="s">
        <v>148</v>
      </c>
    </row>
    <row r="56" spans="1:60" outlineLevel="1" x14ac:dyDescent="0.2">
      <c r="A56" s="168">
        <v>14</v>
      </c>
      <c r="B56" s="169" t="s">
        <v>486</v>
      </c>
      <c r="C56" s="184" t="s">
        <v>487</v>
      </c>
      <c r="D56" s="170" t="s">
        <v>151</v>
      </c>
      <c r="E56" s="171">
        <v>1</v>
      </c>
      <c r="F56" s="172">
        <v>0</v>
      </c>
      <c r="G56" s="173">
        <f>ROUND(E56*F56,2)</f>
        <v>0</v>
      </c>
      <c r="H56" s="172">
        <v>19.43</v>
      </c>
      <c r="I56" s="173">
        <f>ROUND(E56*H56,2)</f>
        <v>19.43</v>
      </c>
      <c r="J56" s="172">
        <v>215.07</v>
      </c>
      <c r="K56" s="173">
        <f>ROUND(E56*J56,2)</f>
        <v>215.07</v>
      </c>
      <c r="L56" s="173">
        <v>21</v>
      </c>
      <c r="M56" s="173">
        <f>G56*(1+L56/100)</f>
        <v>0</v>
      </c>
      <c r="N56" s="171">
        <v>6.7000000000000002E-4</v>
      </c>
      <c r="O56" s="171">
        <f>ROUND(E56*N56,2)</f>
        <v>0</v>
      </c>
      <c r="P56" s="171">
        <v>5.5E-2</v>
      </c>
      <c r="Q56" s="171">
        <f>ROUND(E56*P56,2)</f>
        <v>0.06</v>
      </c>
      <c r="R56" s="173" t="s">
        <v>216</v>
      </c>
      <c r="S56" s="173" t="s">
        <v>153</v>
      </c>
      <c r="T56" s="174" t="s">
        <v>153</v>
      </c>
      <c r="U56" s="157">
        <v>0.38100000000000001</v>
      </c>
      <c r="V56" s="157">
        <f>ROUND(E56*U56,2)</f>
        <v>0.38</v>
      </c>
      <c r="W56" s="157"/>
      <c r="X56" s="157" t="s">
        <v>154</v>
      </c>
      <c r="Y56" s="157" t="s">
        <v>155</v>
      </c>
      <c r="Z56" s="147"/>
      <c r="AA56" s="147"/>
      <c r="AB56" s="147"/>
      <c r="AC56" s="147"/>
      <c r="AD56" s="147"/>
      <c r="AE56" s="147"/>
      <c r="AF56" s="147"/>
      <c r="AG56" s="147" t="s">
        <v>156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2" x14ac:dyDescent="0.2">
      <c r="A57" s="154"/>
      <c r="B57" s="155"/>
      <c r="C57" s="246" t="s">
        <v>488</v>
      </c>
      <c r="D57" s="247"/>
      <c r="E57" s="247"/>
      <c r="F57" s="247"/>
      <c r="G57" s="24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158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75" t="str">
        <f>C57</f>
        <v>nebo vybourání otvorů jakýchkoliv rozměrů, včetně pomocného lešení o výšce podlahy do 1900 mm a pro zatížení do 1,5 kPa  (150 kg/m2),</v>
      </c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68">
        <v>15</v>
      </c>
      <c r="B58" s="169" t="s">
        <v>219</v>
      </c>
      <c r="C58" s="184" t="s">
        <v>220</v>
      </c>
      <c r="D58" s="170" t="s">
        <v>215</v>
      </c>
      <c r="E58" s="171">
        <v>1.6302000000000001</v>
      </c>
      <c r="F58" s="172">
        <v>0</v>
      </c>
      <c r="G58" s="173">
        <f>ROUND(E58*F58,2)</f>
        <v>0</v>
      </c>
      <c r="H58" s="172">
        <v>0</v>
      </c>
      <c r="I58" s="173">
        <f>ROUND(E58*H58,2)</f>
        <v>0</v>
      </c>
      <c r="J58" s="172">
        <v>4245</v>
      </c>
      <c r="K58" s="173">
        <f>ROUND(E58*J58,2)</f>
        <v>6920.2</v>
      </c>
      <c r="L58" s="173">
        <v>21</v>
      </c>
      <c r="M58" s="173">
        <f>G58*(1+L58/100)</f>
        <v>0</v>
      </c>
      <c r="N58" s="171">
        <v>0</v>
      </c>
      <c r="O58" s="171">
        <f>ROUND(E58*N58,2)</f>
        <v>0</v>
      </c>
      <c r="P58" s="171">
        <v>2.2000000000000002</v>
      </c>
      <c r="Q58" s="171">
        <f>ROUND(E58*P58,2)</f>
        <v>3.59</v>
      </c>
      <c r="R58" s="173" t="s">
        <v>216</v>
      </c>
      <c r="S58" s="173" t="s">
        <v>153</v>
      </c>
      <c r="T58" s="174" t="s">
        <v>153</v>
      </c>
      <c r="U58" s="157">
        <v>7.2</v>
      </c>
      <c r="V58" s="157">
        <f>ROUND(E58*U58,2)</f>
        <v>11.74</v>
      </c>
      <c r="W58" s="157"/>
      <c r="X58" s="157" t="s">
        <v>154</v>
      </c>
      <c r="Y58" s="157" t="s">
        <v>155</v>
      </c>
      <c r="Z58" s="147"/>
      <c r="AA58" s="147"/>
      <c r="AB58" s="147"/>
      <c r="AC58" s="147"/>
      <c r="AD58" s="147"/>
      <c r="AE58" s="147"/>
      <c r="AF58" s="147"/>
      <c r="AG58" s="147" t="s">
        <v>156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5" t="s">
        <v>489</v>
      </c>
      <c r="D59" s="158"/>
      <c r="E59" s="159">
        <v>1.6302000000000001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160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68">
        <v>16</v>
      </c>
      <c r="B60" s="169" t="s">
        <v>222</v>
      </c>
      <c r="C60" s="184" t="s">
        <v>223</v>
      </c>
      <c r="D60" s="170" t="s">
        <v>151</v>
      </c>
      <c r="E60" s="171">
        <v>14.82</v>
      </c>
      <c r="F60" s="172">
        <v>0</v>
      </c>
      <c r="G60" s="173">
        <f>ROUND(E60*F60,2)</f>
        <v>0</v>
      </c>
      <c r="H60" s="172">
        <v>0</v>
      </c>
      <c r="I60" s="173">
        <f>ROUND(E60*H60,2)</f>
        <v>0</v>
      </c>
      <c r="J60" s="172">
        <v>428.5</v>
      </c>
      <c r="K60" s="173">
        <f>ROUND(E60*J60,2)</f>
        <v>6350.37</v>
      </c>
      <c r="L60" s="173">
        <v>21</v>
      </c>
      <c r="M60" s="173">
        <f>G60*(1+L60/100)</f>
        <v>0</v>
      </c>
      <c r="N60" s="171">
        <v>0</v>
      </c>
      <c r="O60" s="171">
        <f>ROUND(E60*N60,2)</f>
        <v>0</v>
      </c>
      <c r="P60" s="171">
        <v>1.26E-2</v>
      </c>
      <c r="Q60" s="171">
        <f>ROUND(E60*P60,2)</f>
        <v>0.19</v>
      </c>
      <c r="R60" s="173" t="s">
        <v>216</v>
      </c>
      <c r="S60" s="173" t="s">
        <v>153</v>
      </c>
      <c r="T60" s="174" t="s">
        <v>153</v>
      </c>
      <c r="U60" s="157">
        <v>0.33</v>
      </c>
      <c r="V60" s="157">
        <f>ROUND(E60*U60,2)</f>
        <v>4.8899999999999997</v>
      </c>
      <c r="W60" s="157"/>
      <c r="X60" s="157" t="s">
        <v>154</v>
      </c>
      <c r="Y60" s="157" t="s">
        <v>155</v>
      </c>
      <c r="Z60" s="147"/>
      <c r="AA60" s="147"/>
      <c r="AB60" s="147"/>
      <c r="AC60" s="147"/>
      <c r="AD60" s="147"/>
      <c r="AE60" s="147"/>
      <c r="AF60" s="147"/>
      <c r="AG60" s="147" t="s">
        <v>156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5" t="s">
        <v>490</v>
      </c>
      <c r="D61" s="158"/>
      <c r="E61" s="159">
        <v>14.82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160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68">
        <v>17</v>
      </c>
      <c r="B62" s="169" t="s">
        <v>491</v>
      </c>
      <c r="C62" s="184" t="s">
        <v>492</v>
      </c>
      <c r="D62" s="170" t="s">
        <v>151</v>
      </c>
      <c r="E62" s="171">
        <v>14.82</v>
      </c>
      <c r="F62" s="172">
        <v>0</v>
      </c>
      <c r="G62" s="173">
        <f>ROUND(E62*F62,2)</f>
        <v>0</v>
      </c>
      <c r="H62" s="172">
        <v>0</v>
      </c>
      <c r="I62" s="173">
        <f>ROUND(E62*H62,2)</f>
        <v>0</v>
      </c>
      <c r="J62" s="172">
        <v>95.1</v>
      </c>
      <c r="K62" s="173">
        <f>ROUND(E62*J62,2)</f>
        <v>1409.38</v>
      </c>
      <c r="L62" s="173">
        <v>21</v>
      </c>
      <c r="M62" s="173">
        <f>G62*(1+L62/100)</f>
        <v>0</v>
      </c>
      <c r="N62" s="171">
        <v>0</v>
      </c>
      <c r="O62" s="171">
        <f>ROUND(E62*N62,2)</f>
        <v>0</v>
      </c>
      <c r="P62" s="171">
        <v>0.02</v>
      </c>
      <c r="Q62" s="171">
        <f>ROUND(E62*P62,2)</f>
        <v>0.3</v>
      </c>
      <c r="R62" s="173" t="s">
        <v>216</v>
      </c>
      <c r="S62" s="173" t="s">
        <v>153</v>
      </c>
      <c r="T62" s="174" t="s">
        <v>153</v>
      </c>
      <c r="U62" s="157">
        <v>0.14699999999999999</v>
      </c>
      <c r="V62" s="157">
        <f>ROUND(E62*U62,2)</f>
        <v>2.1800000000000002</v>
      </c>
      <c r="W62" s="157"/>
      <c r="X62" s="157" t="s">
        <v>154</v>
      </c>
      <c r="Y62" s="157" t="s">
        <v>155</v>
      </c>
      <c r="Z62" s="147"/>
      <c r="AA62" s="147"/>
      <c r="AB62" s="147"/>
      <c r="AC62" s="147"/>
      <c r="AD62" s="147"/>
      <c r="AE62" s="147"/>
      <c r="AF62" s="147"/>
      <c r="AG62" s="147" t="s">
        <v>156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246" t="s">
        <v>493</v>
      </c>
      <c r="D63" s="247"/>
      <c r="E63" s="247"/>
      <c r="F63" s="247"/>
      <c r="G63" s="24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158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5" t="s">
        <v>484</v>
      </c>
      <c r="D64" s="158"/>
      <c r="E64" s="159">
        <v>14.82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160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68">
        <v>18</v>
      </c>
      <c r="B65" s="169" t="s">
        <v>225</v>
      </c>
      <c r="C65" s="184" t="s">
        <v>226</v>
      </c>
      <c r="D65" s="170" t="s">
        <v>151</v>
      </c>
      <c r="E65" s="171">
        <v>0.8</v>
      </c>
      <c r="F65" s="172">
        <v>0</v>
      </c>
      <c r="G65" s="173">
        <f>ROUND(E65*F65,2)</f>
        <v>0</v>
      </c>
      <c r="H65" s="172">
        <v>0</v>
      </c>
      <c r="I65" s="173">
        <f>ROUND(E65*H65,2)</f>
        <v>0</v>
      </c>
      <c r="J65" s="172">
        <v>216</v>
      </c>
      <c r="K65" s="173">
        <f>ROUND(E65*J65,2)</f>
        <v>172.8</v>
      </c>
      <c r="L65" s="173">
        <v>21</v>
      </c>
      <c r="M65" s="173">
        <f>G65*(1+L65/100)</f>
        <v>0</v>
      </c>
      <c r="N65" s="171">
        <v>0</v>
      </c>
      <c r="O65" s="171">
        <f>ROUND(E65*N65,2)</f>
        <v>0</v>
      </c>
      <c r="P65" s="171">
        <v>5.5E-2</v>
      </c>
      <c r="Q65" s="171">
        <f>ROUND(E65*P65,2)</f>
        <v>0.04</v>
      </c>
      <c r="R65" s="173" t="s">
        <v>216</v>
      </c>
      <c r="S65" s="173" t="s">
        <v>153</v>
      </c>
      <c r="T65" s="174" t="s">
        <v>153</v>
      </c>
      <c r="U65" s="157">
        <v>0.43</v>
      </c>
      <c r="V65" s="157">
        <f>ROUND(E65*U65,2)</f>
        <v>0.34</v>
      </c>
      <c r="W65" s="157"/>
      <c r="X65" s="157" t="s">
        <v>154</v>
      </c>
      <c r="Y65" s="157" t="s">
        <v>155</v>
      </c>
      <c r="Z65" s="147"/>
      <c r="AA65" s="147"/>
      <c r="AB65" s="147"/>
      <c r="AC65" s="147"/>
      <c r="AD65" s="147"/>
      <c r="AE65" s="147"/>
      <c r="AF65" s="147"/>
      <c r="AG65" s="147" t="s">
        <v>156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2.5" outlineLevel="2" x14ac:dyDescent="0.2">
      <c r="A66" s="154"/>
      <c r="B66" s="155"/>
      <c r="C66" s="246" t="s">
        <v>227</v>
      </c>
      <c r="D66" s="247"/>
      <c r="E66" s="247"/>
      <c r="F66" s="247"/>
      <c r="G66" s="24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158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75" t="str">
        <f>C66</f>
        <v>bez odstupu, po hrubém vybourání otvorů v jakémkoliv zdivu cihelném, včetně pomocného lešení o výšce podlahy do 1900 mm a pro zatížení do 1,5 kPa  (150 kg/m2),</v>
      </c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5" t="s">
        <v>494</v>
      </c>
      <c r="D67" s="158"/>
      <c r="E67" s="159">
        <v>0.8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160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68">
        <v>19</v>
      </c>
      <c r="B68" s="169" t="s">
        <v>495</v>
      </c>
      <c r="C68" s="184" t="s">
        <v>496</v>
      </c>
      <c r="D68" s="170" t="s">
        <v>151</v>
      </c>
      <c r="E68" s="171">
        <v>1.08</v>
      </c>
      <c r="F68" s="172">
        <v>0</v>
      </c>
      <c r="G68" s="173">
        <f>ROUND(E68*F68,2)</f>
        <v>0</v>
      </c>
      <c r="H68" s="172">
        <v>64.03</v>
      </c>
      <c r="I68" s="173">
        <f>ROUND(E68*H68,2)</f>
        <v>69.150000000000006</v>
      </c>
      <c r="J68" s="172">
        <v>540.97</v>
      </c>
      <c r="K68" s="173">
        <f>ROUND(E68*J68,2)</f>
        <v>584.25</v>
      </c>
      <c r="L68" s="173">
        <v>21</v>
      </c>
      <c r="M68" s="173">
        <f>G68*(1+L68/100)</f>
        <v>0</v>
      </c>
      <c r="N68" s="171">
        <v>2.1900000000000001E-3</v>
      </c>
      <c r="O68" s="171">
        <f>ROUND(E68*N68,2)</f>
        <v>0</v>
      </c>
      <c r="P68" s="171">
        <v>7.4999999999999997E-2</v>
      </c>
      <c r="Q68" s="171">
        <f>ROUND(E68*P68,2)</f>
        <v>0.08</v>
      </c>
      <c r="R68" s="173" t="s">
        <v>216</v>
      </c>
      <c r="S68" s="173" t="s">
        <v>153</v>
      </c>
      <c r="T68" s="174" t="s">
        <v>153</v>
      </c>
      <c r="U68" s="157">
        <v>0.95499999999999996</v>
      </c>
      <c r="V68" s="157">
        <f>ROUND(E68*U68,2)</f>
        <v>1.03</v>
      </c>
      <c r="W68" s="157"/>
      <c r="X68" s="157" t="s">
        <v>154</v>
      </c>
      <c r="Y68" s="157" t="s">
        <v>155</v>
      </c>
      <c r="Z68" s="147"/>
      <c r="AA68" s="147"/>
      <c r="AB68" s="147"/>
      <c r="AC68" s="147"/>
      <c r="AD68" s="147"/>
      <c r="AE68" s="147"/>
      <c r="AF68" s="147"/>
      <c r="AG68" s="147" t="s">
        <v>156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246" t="s">
        <v>497</v>
      </c>
      <c r="D69" s="247"/>
      <c r="E69" s="247"/>
      <c r="F69" s="247"/>
      <c r="G69" s="24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158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5" t="s">
        <v>498</v>
      </c>
      <c r="D70" s="158"/>
      <c r="E70" s="159">
        <v>1.08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160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33.75" outlineLevel="1" x14ac:dyDescent="0.2">
      <c r="A71" s="176">
        <v>20</v>
      </c>
      <c r="B71" s="177" t="s">
        <v>232</v>
      </c>
      <c r="C71" s="186" t="s">
        <v>233</v>
      </c>
      <c r="D71" s="178" t="s">
        <v>151</v>
      </c>
      <c r="E71" s="179">
        <v>2</v>
      </c>
      <c r="F71" s="180">
        <v>0</v>
      </c>
      <c r="G71" s="181">
        <f>ROUND(E71*F71,2)</f>
        <v>0</v>
      </c>
      <c r="H71" s="180">
        <v>34.17</v>
      </c>
      <c r="I71" s="181">
        <f>ROUND(E71*H71,2)</f>
        <v>68.34</v>
      </c>
      <c r="J71" s="180">
        <v>526.83000000000004</v>
      </c>
      <c r="K71" s="181">
        <f>ROUND(E71*J71,2)</f>
        <v>1053.6600000000001</v>
      </c>
      <c r="L71" s="181">
        <v>21</v>
      </c>
      <c r="M71" s="181">
        <f>G71*(1+L71/100)</f>
        <v>0</v>
      </c>
      <c r="N71" s="179">
        <v>1.17E-3</v>
      </c>
      <c r="O71" s="179">
        <f>ROUND(E71*N71,2)</f>
        <v>0</v>
      </c>
      <c r="P71" s="179">
        <v>7.5999999999999998E-2</v>
      </c>
      <c r="Q71" s="179">
        <f>ROUND(E71*P71,2)</f>
        <v>0.15</v>
      </c>
      <c r="R71" s="181" t="s">
        <v>216</v>
      </c>
      <c r="S71" s="181" t="s">
        <v>153</v>
      </c>
      <c r="T71" s="182" t="s">
        <v>153</v>
      </c>
      <c r="U71" s="157">
        <v>0.94</v>
      </c>
      <c r="V71" s="157">
        <f>ROUND(E71*U71,2)</f>
        <v>1.88</v>
      </c>
      <c r="W71" s="157"/>
      <c r="X71" s="157" t="s">
        <v>154</v>
      </c>
      <c r="Y71" s="157" t="s">
        <v>155</v>
      </c>
      <c r="Z71" s="147"/>
      <c r="AA71" s="147"/>
      <c r="AB71" s="147"/>
      <c r="AC71" s="147"/>
      <c r="AD71" s="147"/>
      <c r="AE71" s="147"/>
      <c r="AF71" s="147"/>
      <c r="AG71" s="147" t="s">
        <v>156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2.5" outlineLevel="1" x14ac:dyDescent="0.2">
      <c r="A72" s="168">
        <v>21</v>
      </c>
      <c r="B72" s="169" t="s">
        <v>499</v>
      </c>
      <c r="C72" s="184" t="s">
        <v>500</v>
      </c>
      <c r="D72" s="170" t="s">
        <v>278</v>
      </c>
      <c r="E72" s="171">
        <v>4</v>
      </c>
      <c r="F72" s="172">
        <v>0</v>
      </c>
      <c r="G72" s="173">
        <f>ROUND(E72*F72,2)</f>
        <v>0</v>
      </c>
      <c r="H72" s="172">
        <v>0</v>
      </c>
      <c r="I72" s="173">
        <f>ROUND(E72*H72,2)</f>
        <v>0</v>
      </c>
      <c r="J72" s="172">
        <v>463.5</v>
      </c>
      <c r="K72" s="173">
        <f>ROUND(E72*J72,2)</f>
        <v>1854</v>
      </c>
      <c r="L72" s="173">
        <v>21</v>
      </c>
      <c r="M72" s="173">
        <f>G72*(1+L72/100)</f>
        <v>0</v>
      </c>
      <c r="N72" s="171">
        <v>0</v>
      </c>
      <c r="O72" s="171">
        <f>ROUND(E72*N72,2)</f>
        <v>0</v>
      </c>
      <c r="P72" s="171">
        <v>3.2000000000000001E-2</v>
      </c>
      <c r="Q72" s="171">
        <f>ROUND(E72*P72,2)</f>
        <v>0.13</v>
      </c>
      <c r="R72" s="173" t="s">
        <v>216</v>
      </c>
      <c r="S72" s="173" t="s">
        <v>153</v>
      </c>
      <c r="T72" s="174" t="s">
        <v>153</v>
      </c>
      <c r="U72" s="157">
        <v>0.83699999999999997</v>
      </c>
      <c r="V72" s="157">
        <f>ROUND(E72*U72,2)</f>
        <v>3.35</v>
      </c>
      <c r="W72" s="157"/>
      <c r="X72" s="157" t="s">
        <v>154</v>
      </c>
      <c r="Y72" s="157" t="s">
        <v>155</v>
      </c>
      <c r="Z72" s="147"/>
      <c r="AA72" s="147"/>
      <c r="AB72" s="147"/>
      <c r="AC72" s="147"/>
      <c r="AD72" s="147"/>
      <c r="AE72" s="147"/>
      <c r="AF72" s="147"/>
      <c r="AG72" s="147" t="s">
        <v>156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246" t="s">
        <v>501</v>
      </c>
      <c r="D73" s="247"/>
      <c r="E73" s="247"/>
      <c r="F73" s="247"/>
      <c r="G73" s="24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158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6">
        <v>22</v>
      </c>
      <c r="B74" s="177" t="s">
        <v>237</v>
      </c>
      <c r="C74" s="186" t="s">
        <v>238</v>
      </c>
      <c r="D74" s="178" t="s">
        <v>172</v>
      </c>
      <c r="E74" s="179">
        <v>63</v>
      </c>
      <c r="F74" s="180">
        <v>0</v>
      </c>
      <c r="G74" s="181">
        <f>ROUND(E74*F74,2)</f>
        <v>0</v>
      </c>
      <c r="H74" s="180">
        <v>14.35</v>
      </c>
      <c r="I74" s="181">
        <f>ROUND(E74*H74,2)</f>
        <v>904.05</v>
      </c>
      <c r="J74" s="180">
        <v>199.15</v>
      </c>
      <c r="K74" s="181">
        <f>ROUND(E74*J74,2)</f>
        <v>12546.45</v>
      </c>
      <c r="L74" s="181">
        <v>21</v>
      </c>
      <c r="M74" s="181">
        <f>G74*(1+L74/100)</f>
        <v>0</v>
      </c>
      <c r="N74" s="179">
        <v>4.8999999999999998E-4</v>
      </c>
      <c r="O74" s="179">
        <f>ROUND(E74*N74,2)</f>
        <v>0.03</v>
      </c>
      <c r="P74" s="179">
        <v>1.9E-2</v>
      </c>
      <c r="Q74" s="179">
        <f>ROUND(E74*P74,2)</f>
        <v>1.2</v>
      </c>
      <c r="R74" s="181" t="s">
        <v>216</v>
      </c>
      <c r="S74" s="181" t="s">
        <v>153</v>
      </c>
      <c r="T74" s="182" t="s">
        <v>153</v>
      </c>
      <c r="U74" s="157">
        <v>0.38200000000000001</v>
      </c>
      <c r="V74" s="157">
        <f>ROUND(E74*U74,2)</f>
        <v>24.07</v>
      </c>
      <c r="W74" s="157"/>
      <c r="X74" s="157" t="s">
        <v>154</v>
      </c>
      <c r="Y74" s="157" t="s">
        <v>155</v>
      </c>
      <c r="Z74" s="147"/>
      <c r="AA74" s="147"/>
      <c r="AB74" s="147"/>
      <c r="AC74" s="147"/>
      <c r="AD74" s="147"/>
      <c r="AE74" s="147"/>
      <c r="AF74" s="147"/>
      <c r="AG74" s="147" t="s">
        <v>156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68">
        <v>23</v>
      </c>
      <c r="B75" s="169" t="s">
        <v>502</v>
      </c>
      <c r="C75" s="184" t="s">
        <v>503</v>
      </c>
      <c r="D75" s="170" t="s">
        <v>172</v>
      </c>
      <c r="E75" s="171">
        <v>8</v>
      </c>
      <c r="F75" s="172">
        <v>0</v>
      </c>
      <c r="G75" s="173">
        <f>ROUND(E75*F75,2)</f>
        <v>0</v>
      </c>
      <c r="H75" s="172">
        <v>14.35</v>
      </c>
      <c r="I75" s="173">
        <f>ROUND(E75*H75,2)</f>
        <v>114.8</v>
      </c>
      <c r="J75" s="172">
        <v>375.15</v>
      </c>
      <c r="K75" s="173">
        <f>ROUND(E75*J75,2)</f>
        <v>3001.2</v>
      </c>
      <c r="L75" s="173">
        <v>21</v>
      </c>
      <c r="M75" s="173">
        <f>G75*(1+L75/100)</f>
        <v>0</v>
      </c>
      <c r="N75" s="171">
        <v>4.8999999999999998E-4</v>
      </c>
      <c r="O75" s="171">
        <f>ROUND(E75*N75,2)</f>
        <v>0</v>
      </c>
      <c r="P75" s="171">
        <v>5.3999999999999999E-2</v>
      </c>
      <c r="Q75" s="171">
        <f>ROUND(E75*P75,2)</f>
        <v>0.43</v>
      </c>
      <c r="R75" s="173" t="s">
        <v>216</v>
      </c>
      <c r="S75" s="173" t="s">
        <v>153</v>
      </c>
      <c r="T75" s="174" t="s">
        <v>153</v>
      </c>
      <c r="U75" s="157">
        <v>0.73</v>
      </c>
      <c r="V75" s="157">
        <f>ROUND(E75*U75,2)</f>
        <v>5.84</v>
      </c>
      <c r="W75" s="157"/>
      <c r="X75" s="157" t="s">
        <v>154</v>
      </c>
      <c r="Y75" s="157" t="s">
        <v>155</v>
      </c>
      <c r="Z75" s="147"/>
      <c r="AA75" s="147"/>
      <c r="AB75" s="147"/>
      <c r="AC75" s="147"/>
      <c r="AD75" s="147"/>
      <c r="AE75" s="147"/>
      <c r="AF75" s="147"/>
      <c r="AG75" s="147" t="s">
        <v>156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5" t="s">
        <v>504</v>
      </c>
      <c r="D76" s="158"/>
      <c r="E76" s="159">
        <v>8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160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68">
        <v>24</v>
      </c>
      <c r="B77" s="169" t="s">
        <v>505</v>
      </c>
      <c r="C77" s="184" t="s">
        <v>506</v>
      </c>
      <c r="D77" s="170" t="s">
        <v>172</v>
      </c>
      <c r="E77" s="171">
        <v>8</v>
      </c>
      <c r="F77" s="172">
        <v>0</v>
      </c>
      <c r="G77" s="173">
        <f>ROUND(E77*F77,2)</f>
        <v>0</v>
      </c>
      <c r="H77" s="172">
        <v>0</v>
      </c>
      <c r="I77" s="173">
        <f>ROUND(E77*H77,2)</f>
        <v>0</v>
      </c>
      <c r="J77" s="172">
        <v>1035</v>
      </c>
      <c r="K77" s="173">
        <f>ROUND(E77*J77,2)</f>
        <v>8280</v>
      </c>
      <c r="L77" s="173">
        <v>21</v>
      </c>
      <c r="M77" s="173">
        <f>G77*(1+L77/100)</f>
        <v>0</v>
      </c>
      <c r="N77" s="171">
        <v>0</v>
      </c>
      <c r="O77" s="171">
        <f>ROUND(E77*N77,2)</f>
        <v>0</v>
      </c>
      <c r="P77" s="171">
        <v>0.13200000000000001</v>
      </c>
      <c r="Q77" s="171">
        <f>ROUND(E77*P77,2)</f>
        <v>1.06</v>
      </c>
      <c r="R77" s="173" t="s">
        <v>216</v>
      </c>
      <c r="S77" s="173" t="s">
        <v>153</v>
      </c>
      <c r="T77" s="174" t="s">
        <v>153</v>
      </c>
      <c r="U77" s="157">
        <v>2.04</v>
      </c>
      <c r="V77" s="157">
        <f>ROUND(E77*U77,2)</f>
        <v>16.32</v>
      </c>
      <c r="W77" s="157"/>
      <c r="X77" s="157" t="s">
        <v>154</v>
      </c>
      <c r="Y77" s="157" t="s">
        <v>155</v>
      </c>
      <c r="Z77" s="147"/>
      <c r="AA77" s="147"/>
      <c r="AB77" s="147"/>
      <c r="AC77" s="147"/>
      <c r="AD77" s="147"/>
      <c r="AE77" s="147"/>
      <c r="AF77" s="147"/>
      <c r="AG77" s="147" t="s">
        <v>156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46" t="s">
        <v>507</v>
      </c>
      <c r="D78" s="247"/>
      <c r="E78" s="247"/>
      <c r="F78" s="247"/>
      <c r="G78" s="24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158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2.5" outlineLevel="1" x14ac:dyDescent="0.2">
      <c r="A79" s="168">
        <v>25</v>
      </c>
      <c r="B79" s="169" t="s">
        <v>239</v>
      </c>
      <c r="C79" s="184" t="s">
        <v>240</v>
      </c>
      <c r="D79" s="170" t="s">
        <v>151</v>
      </c>
      <c r="E79" s="171">
        <v>29.72</v>
      </c>
      <c r="F79" s="172">
        <v>0</v>
      </c>
      <c r="G79" s="173">
        <f>ROUND(E79*F79,2)</f>
        <v>0</v>
      </c>
      <c r="H79" s="172">
        <v>0</v>
      </c>
      <c r="I79" s="173">
        <f>ROUND(E79*H79,2)</f>
        <v>0</v>
      </c>
      <c r="J79" s="172">
        <v>132.5</v>
      </c>
      <c r="K79" s="173">
        <f>ROUND(E79*J79,2)</f>
        <v>3937.9</v>
      </c>
      <c r="L79" s="173">
        <v>21</v>
      </c>
      <c r="M79" s="173">
        <f>G79*(1+L79/100)</f>
        <v>0</v>
      </c>
      <c r="N79" s="171">
        <v>0</v>
      </c>
      <c r="O79" s="171">
        <f>ROUND(E79*N79,2)</f>
        <v>0</v>
      </c>
      <c r="P79" s="171">
        <v>4.5999999999999999E-2</v>
      </c>
      <c r="Q79" s="171">
        <f>ROUND(E79*P79,2)</f>
        <v>1.37</v>
      </c>
      <c r="R79" s="173" t="s">
        <v>216</v>
      </c>
      <c r="S79" s="173" t="s">
        <v>153</v>
      </c>
      <c r="T79" s="174" t="s">
        <v>153</v>
      </c>
      <c r="U79" s="157">
        <v>0.26</v>
      </c>
      <c r="V79" s="157">
        <f>ROUND(E79*U79,2)</f>
        <v>7.73</v>
      </c>
      <c r="W79" s="157"/>
      <c r="X79" s="157" t="s">
        <v>154</v>
      </c>
      <c r="Y79" s="157" t="s">
        <v>155</v>
      </c>
      <c r="Z79" s="147"/>
      <c r="AA79" s="147"/>
      <c r="AB79" s="147"/>
      <c r="AC79" s="147"/>
      <c r="AD79" s="147"/>
      <c r="AE79" s="147"/>
      <c r="AF79" s="147"/>
      <c r="AG79" s="147" t="s">
        <v>156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5" t="s">
        <v>475</v>
      </c>
      <c r="D80" s="158"/>
      <c r="E80" s="159">
        <v>25.6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160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5" t="s">
        <v>476</v>
      </c>
      <c r="D81" s="158"/>
      <c r="E81" s="159">
        <v>1.08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160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5" t="s">
        <v>474</v>
      </c>
      <c r="D82" s="158"/>
      <c r="E82" s="159">
        <v>6.4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160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5" t="s">
        <v>477</v>
      </c>
      <c r="D83" s="158"/>
      <c r="E83" s="159">
        <v>-3.36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160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68">
        <v>26</v>
      </c>
      <c r="B84" s="169" t="s">
        <v>241</v>
      </c>
      <c r="C84" s="184" t="s">
        <v>242</v>
      </c>
      <c r="D84" s="170" t="s">
        <v>151</v>
      </c>
      <c r="E84" s="171">
        <v>29.72</v>
      </c>
      <c r="F84" s="172">
        <v>0</v>
      </c>
      <c r="G84" s="173">
        <f>ROUND(E84*F84,2)</f>
        <v>0</v>
      </c>
      <c r="H84" s="172">
        <v>0</v>
      </c>
      <c r="I84" s="173">
        <f>ROUND(E84*H84,2)</f>
        <v>0</v>
      </c>
      <c r="J84" s="172">
        <v>112</v>
      </c>
      <c r="K84" s="173">
        <f>ROUND(E84*J84,2)</f>
        <v>3328.64</v>
      </c>
      <c r="L84" s="173">
        <v>21</v>
      </c>
      <c r="M84" s="173">
        <f>G84*(1+L84/100)</f>
        <v>0</v>
      </c>
      <c r="N84" s="171">
        <v>0</v>
      </c>
      <c r="O84" s="171">
        <f>ROUND(E84*N84,2)</f>
        <v>0</v>
      </c>
      <c r="P84" s="171">
        <v>1.4E-2</v>
      </c>
      <c r="Q84" s="171">
        <f>ROUND(E84*P84,2)</f>
        <v>0.42</v>
      </c>
      <c r="R84" s="173" t="s">
        <v>216</v>
      </c>
      <c r="S84" s="173" t="s">
        <v>153</v>
      </c>
      <c r="T84" s="174" t="s">
        <v>153</v>
      </c>
      <c r="U84" s="157">
        <v>0.22</v>
      </c>
      <c r="V84" s="157">
        <f>ROUND(E84*U84,2)</f>
        <v>6.54</v>
      </c>
      <c r="W84" s="157"/>
      <c r="X84" s="157" t="s">
        <v>154</v>
      </c>
      <c r="Y84" s="157" t="s">
        <v>155</v>
      </c>
      <c r="Z84" s="147"/>
      <c r="AA84" s="147"/>
      <c r="AB84" s="147"/>
      <c r="AC84" s="147"/>
      <c r="AD84" s="147"/>
      <c r="AE84" s="147"/>
      <c r="AF84" s="147"/>
      <c r="AG84" s="147" t="s">
        <v>156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5" t="s">
        <v>475</v>
      </c>
      <c r="D85" s="158"/>
      <c r="E85" s="159">
        <v>25.6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160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5" t="s">
        <v>476</v>
      </c>
      <c r="D86" s="158"/>
      <c r="E86" s="159">
        <v>1.08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160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5" t="s">
        <v>474</v>
      </c>
      <c r="D87" s="158"/>
      <c r="E87" s="159">
        <v>6.4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160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5" t="s">
        <v>477</v>
      </c>
      <c r="D88" s="158"/>
      <c r="E88" s="159">
        <v>-3.36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160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2.5" outlineLevel="1" x14ac:dyDescent="0.2">
      <c r="A89" s="168">
        <v>27</v>
      </c>
      <c r="B89" s="169" t="s">
        <v>243</v>
      </c>
      <c r="C89" s="184" t="s">
        <v>244</v>
      </c>
      <c r="D89" s="170" t="s">
        <v>151</v>
      </c>
      <c r="E89" s="171">
        <v>26.72</v>
      </c>
      <c r="F89" s="172">
        <v>0</v>
      </c>
      <c r="G89" s="173">
        <f>ROUND(E89*F89,2)</f>
        <v>0</v>
      </c>
      <c r="H89" s="172">
        <v>0</v>
      </c>
      <c r="I89" s="173">
        <f>ROUND(E89*H89,2)</f>
        <v>0</v>
      </c>
      <c r="J89" s="172">
        <v>166.5</v>
      </c>
      <c r="K89" s="173">
        <f>ROUND(E89*J89,2)</f>
        <v>4448.88</v>
      </c>
      <c r="L89" s="173">
        <v>21</v>
      </c>
      <c r="M89" s="173">
        <f>G89*(1+L89/100)</f>
        <v>0</v>
      </c>
      <c r="N89" s="171">
        <v>0</v>
      </c>
      <c r="O89" s="171">
        <f>ROUND(E89*N89,2)</f>
        <v>0</v>
      </c>
      <c r="P89" s="171">
        <v>6.8000000000000005E-2</v>
      </c>
      <c r="Q89" s="171">
        <f>ROUND(E89*P89,2)</f>
        <v>1.82</v>
      </c>
      <c r="R89" s="173" t="s">
        <v>216</v>
      </c>
      <c r="S89" s="173" t="s">
        <v>153</v>
      </c>
      <c r="T89" s="174" t="s">
        <v>153</v>
      </c>
      <c r="U89" s="157">
        <v>0.3</v>
      </c>
      <c r="V89" s="157">
        <f>ROUND(E89*U89,2)</f>
        <v>8.02</v>
      </c>
      <c r="W89" s="157"/>
      <c r="X89" s="157" t="s">
        <v>154</v>
      </c>
      <c r="Y89" s="157" t="s">
        <v>155</v>
      </c>
      <c r="Z89" s="147"/>
      <c r="AA89" s="147"/>
      <c r="AB89" s="147"/>
      <c r="AC89" s="147"/>
      <c r="AD89" s="147"/>
      <c r="AE89" s="147"/>
      <c r="AF89" s="147"/>
      <c r="AG89" s="147" t="s">
        <v>156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246" t="s">
        <v>245</v>
      </c>
      <c r="D90" s="247"/>
      <c r="E90" s="247"/>
      <c r="F90" s="247"/>
      <c r="G90" s="24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158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5" t="s">
        <v>475</v>
      </c>
      <c r="D91" s="158"/>
      <c r="E91" s="159">
        <v>25.6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160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5" t="s">
        <v>476</v>
      </c>
      <c r="D92" s="158"/>
      <c r="E92" s="159">
        <v>1.08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160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5" t="s">
        <v>474</v>
      </c>
      <c r="D93" s="158"/>
      <c r="E93" s="159">
        <v>6.4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160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5" t="s">
        <v>477</v>
      </c>
      <c r="D94" s="158"/>
      <c r="E94" s="159">
        <v>-3.36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160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5" t="s">
        <v>508</v>
      </c>
      <c r="D95" s="158"/>
      <c r="E95" s="159">
        <v>-3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160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x14ac:dyDescent="0.2">
      <c r="A96" s="161" t="s">
        <v>147</v>
      </c>
      <c r="B96" s="162" t="s">
        <v>81</v>
      </c>
      <c r="C96" s="183" t="s">
        <v>82</v>
      </c>
      <c r="D96" s="163"/>
      <c r="E96" s="164"/>
      <c r="F96" s="165"/>
      <c r="G96" s="165">
        <f>SUMIF(AG97:AG98,"&lt;&gt;NOR",G97:G98)</f>
        <v>0</v>
      </c>
      <c r="H96" s="165"/>
      <c r="I96" s="165">
        <f>SUM(I97:I98)</f>
        <v>0</v>
      </c>
      <c r="J96" s="165"/>
      <c r="K96" s="165">
        <f>SUM(K97:K98)</f>
        <v>12362.17</v>
      </c>
      <c r="L96" s="165"/>
      <c r="M96" s="165">
        <f>SUM(M97:M98)</f>
        <v>0</v>
      </c>
      <c r="N96" s="164"/>
      <c r="O96" s="164">
        <f>SUM(O97:O98)</f>
        <v>0</v>
      </c>
      <c r="P96" s="164"/>
      <c r="Q96" s="164">
        <f>SUM(Q97:Q98)</f>
        <v>0</v>
      </c>
      <c r="R96" s="165"/>
      <c r="S96" s="165"/>
      <c r="T96" s="166"/>
      <c r="U96" s="160"/>
      <c r="V96" s="160">
        <f>SUM(V97:V98)</f>
        <v>21.03</v>
      </c>
      <c r="W96" s="160"/>
      <c r="X96" s="160"/>
      <c r="Y96" s="160"/>
      <c r="AG96" t="s">
        <v>148</v>
      </c>
    </row>
    <row r="97" spans="1:60" ht="22.5" outlineLevel="1" x14ac:dyDescent="0.2">
      <c r="A97" s="168">
        <v>28</v>
      </c>
      <c r="B97" s="169" t="s">
        <v>246</v>
      </c>
      <c r="C97" s="184" t="s">
        <v>247</v>
      </c>
      <c r="D97" s="170" t="s">
        <v>248</v>
      </c>
      <c r="E97" s="171">
        <v>6.6750400000000001</v>
      </c>
      <c r="F97" s="172">
        <v>0</v>
      </c>
      <c r="G97" s="173">
        <f>ROUND(E97*F97,2)</f>
        <v>0</v>
      </c>
      <c r="H97" s="172">
        <v>0</v>
      </c>
      <c r="I97" s="173">
        <f>ROUND(E97*H97,2)</f>
        <v>0</v>
      </c>
      <c r="J97" s="172">
        <v>1852</v>
      </c>
      <c r="K97" s="173">
        <f>ROUND(E97*J97,2)</f>
        <v>12362.17</v>
      </c>
      <c r="L97" s="173">
        <v>21</v>
      </c>
      <c r="M97" s="173">
        <f>G97*(1+L97/100)</f>
        <v>0</v>
      </c>
      <c r="N97" s="171">
        <v>0</v>
      </c>
      <c r="O97" s="171">
        <f>ROUND(E97*N97,2)</f>
        <v>0</v>
      </c>
      <c r="P97" s="171">
        <v>0</v>
      </c>
      <c r="Q97" s="171">
        <f>ROUND(E97*P97,2)</f>
        <v>0</v>
      </c>
      <c r="R97" s="173" t="s">
        <v>173</v>
      </c>
      <c r="S97" s="173" t="s">
        <v>153</v>
      </c>
      <c r="T97" s="174" t="s">
        <v>153</v>
      </c>
      <c r="U97" s="157">
        <v>3.15</v>
      </c>
      <c r="V97" s="157">
        <f>ROUND(E97*U97,2)</f>
        <v>21.03</v>
      </c>
      <c r="W97" s="157"/>
      <c r="X97" s="157" t="s">
        <v>249</v>
      </c>
      <c r="Y97" s="157" t="s">
        <v>155</v>
      </c>
      <c r="Z97" s="147"/>
      <c r="AA97" s="147"/>
      <c r="AB97" s="147"/>
      <c r="AC97" s="147"/>
      <c r="AD97" s="147"/>
      <c r="AE97" s="147"/>
      <c r="AF97" s="147"/>
      <c r="AG97" s="147" t="s">
        <v>250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246" t="s">
        <v>251</v>
      </c>
      <c r="D98" s="247"/>
      <c r="E98" s="247"/>
      <c r="F98" s="247"/>
      <c r="G98" s="24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158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x14ac:dyDescent="0.2">
      <c r="A99" s="161" t="s">
        <v>147</v>
      </c>
      <c r="B99" s="162" t="s">
        <v>83</v>
      </c>
      <c r="C99" s="183" t="s">
        <v>84</v>
      </c>
      <c r="D99" s="163"/>
      <c r="E99" s="164"/>
      <c r="F99" s="165"/>
      <c r="G99" s="165">
        <f>SUMIF(AG100:AG105,"&lt;&gt;NOR",G100:G105)</f>
        <v>0</v>
      </c>
      <c r="H99" s="165"/>
      <c r="I99" s="165">
        <f>SUM(I100:I105)</f>
        <v>24341.11</v>
      </c>
      <c r="J99" s="165"/>
      <c r="K99" s="165">
        <f>SUM(K100:K105)</f>
        <v>13339.73</v>
      </c>
      <c r="L99" s="165"/>
      <c r="M99" s="165">
        <f>SUM(M100:M105)</f>
        <v>0</v>
      </c>
      <c r="N99" s="164"/>
      <c r="O99" s="164">
        <f>SUM(O100:O105)</f>
        <v>0.17</v>
      </c>
      <c r="P99" s="164"/>
      <c r="Q99" s="164">
        <f>SUM(Q100:Q105)</f>
        <v>0</v>
      </c>
      <c r="R99" s="165"/>
      <c r="S99" s="165"/>
      <c r="T99" s="166"/>
      <c r="U99" s="160"/>
      <c r="V99" s="160">
        <f>SUM(V100:V105)</f>
        <v>0</v>
      </c>
      <c r="W99" s="160"/>
      <c r="X99" s="160"/>
      <c r="Y99" s="160"/>
      <c r="AG99" t="s">
        <v>148</v>
      </c>
    </row>
    <row r="100" spans="1:60" ht="22.5" outlineLevel="1" x14ac:dyDescent="0.2">
      <c r="A100" s="168">
        <v>29</v>
      </c>
      <c r="B100" s="169" t="s">
        <v>252</v>
      </c>
      <c r="C100" s="184" t="s">
        <v>253</v>
      </c>
      <c r="D100" s="170" t="s">
        <v>151</v>
      </c>
      <c r="E100" s="171">
        <v>44.54</v>
      </c>
      <c r="F100" s="172">
        <v>0</v>
      </c>
      <c r="G100" s="173">
        <f>ROUND(E100*F100,2)</f>
        <v>0</v>
      </c>
      <c r="H100" s="172">
        <v>546.5</v>
      </c>
      <c r="I100" s="173">
        <f>ROUND(E100*H100,2)</f>
        <v>24341.11</v>
      </c>
      <c r="J100" s="172">
        <v>299.5</v>
      </c>
      <c r="K100" s="173">
        <f>ROUND(E100*J100,2)</f>
        <v>13339.73</v>
      </c>
      <c r="L100" s="173">
        <v>21</v>
      </c>
      <c r="M100" s="173">
        <f>G100*(1+L100/100)</f>
        <v>0</v>
      </c>
      <c r="N100" s="171">
        <v>3.7799999999999999E-3</v>
      </c>
      <c r="O100" s="171">
        <f>ROUND(E100*N100,2)</f>
        <v>0.17</v>
      </c>
      <c r="P100" s="171">
        <v>0</v>
      </c>
      <c r="Q100" s="171">
        <f>ROUND(E100*P100,2)</f>
        <v>0</v>
      </c>
      <c r="R100" s="173" t="s">
        <v>254</v>
      </c>
      <c r="S100" s="173" t="s">
        <v>153</v>
      </c>
      <c r="T100" s="174" t="s">
        <v>153</v>
      </c>
      <c r="U100" s="157">
        <v>0</v>
      </c>
      <c r="V100" s="157">
        <f>ROUND(E100*U100,2)</f>
        <v>0</v>
      </c>
      <c r="W100" s="157"/>
      <c r="X100" s="157" t="s">
        <v>255</v>
      </c>
      <c r="Y100" s="157" t="s">
        <v>155</v>
      </c>
      <c r="Z100" s="147"/>
      <c r="AA100" s="147"/>
      <c r="AB100" s="147"/>
      <c r="AC100" s="147"/>
      <c r="AD100" s="147"/>
      <c r="AE100" s="147"/>
      <c r="AF100" s="147"/>
      <c r="AG100" s="147" t="s">
        <v>256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5" t="s">
        <v>475</v>
      </c>
      <c r="D101" s="158"/>
      <c r="E101" s="159">
        <v>25.6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160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5" t="s">
        <v>476</v>
      </c>
      <c r="D102" s="158"/>
      <c r="E102" s="159">
        <v>1.08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160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5" t="s">
        <v>474</v>
      </c>
      <c r="D103" s="158"/>
      <c r="E103" s="159">
        <v>6.4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160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5" t="s">
        <v>477</v>
      </c>
      <c r="D104" s="158"/>
      <c r="E104" s="159">
        <v>-3.36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160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5" t="s">
        <v>490</v>
      </c>
      <c r="D105" s="158"/>
      <c r="E105" s="159">
        <v>14.82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160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x14ac:dyDescent="0.2">
      <c r="A106" s="161" t="s">
        <v>147</v>
      </c>
      <c r="B106" s="162" t="s">
        <v>85</v>
      </c>
      <c r="C106" s="183" t="s">
        <v>86</v>
      </c>
      <c r="D106" s="163"/>
      <c r="E106" s="164"/>
      <c r="F106" s="165"/>
      <c r="G106" s="165">
        <f>SUMIF(AG107:AG114,"&lt;&gt;NOR",G107:G114)</f>
        <v>0</v>
      </c>
      <c r="H106" s="165"/>
      <c r="I106" s="165">
        <f>SUM(I107:I114)</f>
        <v>5024.43</v>
      </c>
      <c r="J106" s="165"/>
      <c r="K106" s="165">
        <f>SUM(K107:K114)</f>
        <v>1743.46</v>
      </c>
      <c r="L106" s="165"/>
      <c r="M106" s="165">
        <f>SUM(M107:M114)</f>
        <v>0</v>
      </c>
      <c r="N106" s="164"/>
      <c r="O106" s="164">
        <f>SUM(O107:O114)</f>
        <v>0.03</v>
      </c>
      <c r="P106" s="164"/>
      <c r="Q106" s="164">
        <f>SUM(Q107:Q114)</f>
        <v>0</v>
      </c>
      <c r="R106" s="165"/>
      <c r="S106" s="165"/>
      <c r="T106" s="166"/>
      <c r="U106" s="160"/>
      <c r="V106" s="160">
        <f>SUM(V107:V114)</f>
        <v>2.23</v>
      </c>
      <c r="W106" s="160"/>
      <c r="X106" s="160"/>
      <c r="Y106" s="160"/>
      <c r="AG106" t="s">
        <v>148</v>
      </c>
    </row>
    <row r="107" spans="1:60" outlineLevel="1" x14ac:dyDescent="0.2">
      <c r="A107" s="168">
        <v>30</v>
      </c>
      <c r="B107" s="169" t="s">
        <v>263</v>
      </c>
      <c r="C107" s="184" t="s">
        <v>264</v>
      </c>
      <c r="D107" s="170" t="s">
        <v>151</v>
      </c>
      <c r="E107" s="171">
        <v>14.82</v>
      </c>
      <c r="F107" s="172">
        <v>0</v>
      </c>
      <c r="G107" s="173">
        <f>ROUND(E107*F107,2)</f>
        <v>0</v>
      </c>
      <c r="H107" s="172">
        <v>0</v>
      </c>
      <c r="I107" s="173">
        <f>ROUND(E107*H107,2)</f>
        <v>0</v>
      </c>
      <c r="J107" s="172">
        <v>56.2</v>
      </c>
      <c r="K107" s="173">
        <f>ROUND(E107*J107,2)</f>
        <v>832.88</v>
      </c>
      <c r="L107" s="173">
        <v>21</v>
      </c>
      <c r="M107" s="173">
        <f>G107*(1+L107/100)</f>
        <v>0</v>
      </c>
      <c r="N107" s="171">
        <v>0</v>
      </c>
      <c r="O107" s="171">
        <f>ROUND(E107*N107,2)</f>
        <v>0</v>
      </c>
      <c r="P107" s="171">
        <v>0</v>
      </c>
      <c r="Q107" s="171">
        <f>ROUND(E107*P107,2)</f>
        <v>0</v>
      </c>
      <c r="R107" s="173" t="s">
        <v>259</v>
      </c>
      <c r="S107" s="173" t="s">
        <v>153</v>
      </c>
      <c r="T107" s="174" t="s">
        <v>153</v>
      </c>
      <c r="U107" s="157">
        <v>0.08</v>
      </c>
      <c r="V107" s="157">
        <f>ROUND(E107*U107,2)</f>
        <v>1.19</v>
      </c>
      <c r="W107" s="157"/>
      <c r="X107" s="157" t="s">
        <v>154</v>
      </c>
      <c r="Y107" s="157" t="s">
        <v>155</v>
      </c>
      <c r="Z107" s="147"/>
      <c r="AA107" s="147"/>
      <c r="AB107" s="147"/>
      <c r="AC107" s="147"/>
      <c r="AD107" s="147"/>
      <c r="AE107" s="147"/>
      <c r="AF107" s="147"/>
      <c r="AG107" s="147" t="s">
        <v>156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5" t="s">
        <v>490</v>
      </c>
      <c r="D108" s="158"/>
      <c r="E108" s="159">
        <v>14.82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160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2.5" outlineLevel="1" x14ac:dyDescent="0.2">
      <c r="A109" s="168">
        <v>31</v>
      </c>
      <c r="B109" s="169" t="s">
        <v>265</v>
      </c>
      <c r="C109" s="184" t="s">
        <v>266</v>
      </c>
      <c r="D109" s="170" t="s">
        <v>151</v>
      </c>
      <c r="E109" s="171">
        <v>14.82</v>
      </c>
      <c r="F109" s="172">
        <v>0</v>
      </c>
      <c r="G109" s="173">
        <f>ROUND(E109*F109,2)</f>
        <v>0</v>
      </c>
      <c r="H109" s="172">
        <v>8.2799999999999994</v>
      </c>
      <c r="I109" s="173">
        <f>ROUND(E109*H109,2)</f>
        <v>122.71</v>
      </c>
      <c r="J109" s="172">
        <v>49.22</v>
      </c>
      <c r="K109" s="173">
        <f>ROUND(E109*J109,2)</f>
        <v>729.44</v>
      </c>
      <c r="L109" s="173">
        <v>21</v>
      </c>
      <c r="M109" s="173">
        <f>G109*(1+L109/100)</f>
        <v>0</v>
      </c>
      <c r="N109" s="171">
        <v>3.0000000000000001E-5</v>
      </c>
      <c r="O109" s="171">
        <f>ROUND(E109*N109,2)</f>
        <v>0</v>
      </c>
      <c r="P109" s="171">
        <v>0</v>
      </c>
      <c r="Q109" s="171">
        <f>ROUND(E109*P109,2)</f>
        <v>0</v>
      </c>
      <c r="R109" s="173" t="s">
        <v>259</v>
      </c>
      <c r="S109" s="173" t="s">
        <v>153</v>
      </c>
      <c r="T109" s="174" t="s">
        <v>153</v>
      </c>
      <c r="U109" s="157">
        <v>7.0000000000000007E-2</v>
      </c>
      <c r="V109" s="157">
        <f>ROUND(E109*U109,2)</f>
        <v>1.04</v>
      </c>
      <c r="W109" s="157"/>
      <c r="X109" s="157" t="s">
        <v>154</v>
      </c>
      <c r="Y109" s="157" t="s">
        <v>155</v>
      </c>
      <c r="Z109" s="147"/>
      <c r="AA109" s="147"/>
      <c r="AB109" s="147"/>
      <c r="AC109" s="147"/>
      <c r="AD109" s="147"/>
      <c r="AE109" s="147"/>
      <c r="AF109" s="147"/>
      <c r="AG109" s="147" t="s">
        <v>156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5" t="s">
        <v>484</v>
      </c>
      <c r="D110" s="158"/>
      <c r="E110" s="159">
        <v>14.82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160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68">
        <v>32</v>
      </c>
      <c r="B111" s="169" t="s">
        <v>267</v>
      </c>
      <c r="C111" s="184" t="s">
        <v>268</v>
      </c>
      <c r="D111" s="170" t="s">
        <v>151</v>
      </c>
      <c r="E111" s="171">
        <v>15.561</v>
      </c>
      <c r="F111" s="172">
        <v>0</v>
      </c>
      <c r="G111" s="173">
        <f>ROUND(E111*F111,2)</f>
        <v>0</v>
      </c>
      <c r="H111" s="172">
        <v>315</v>
      </c>
      <c r="I111" s="173">
        <f>ROUND(E111*H111,2)</f>
        <v>4901.72</v>
      </c>
      <c r="J111" s="172">
        <v>0</v>
      </c>
      <c r="K111" s="173">
        <f>ROUND(E111*J111,2)</f>
        <v>0</v>
      </c>
      <c r="L111" s="173">
        <v>21</v>
      </c>
      <c r="M111" s="173">
        <f>G111*(1+L111/100)</f>
        <v>0</v>
      </c>
      <c r="N111" s="171">
        <v>1.98E-3</v>
      </c>
      <c r="O111" s="171">
        <f>ROUND(E111*N111,2)</f>
        <v>0.03</v>
      </c>
      <c r="P111" s="171">
        <v>0</v>
      </c>
      <c r="Q111" s="171">
        <f>ROUND(E111*P111,2)</f>
        <v>0</v>
      </c>
      <c r="R111" s="173" t="s">
        <v>269</v>
      </c>
      <c r="S111" s="173" t="s">
        <v>153</v>
      </c>
      <c r="T111" s="174" t="s">
        <v>153</v>
      </c>
      <c r="U111" s="157">
        <v>0</v>
      </c>
      <c r="V111" s="157">
        <f>ROUND(E111*U111,2)</f>
        <v>0</v>
      </c>
      <c r="W111" s="157"/>
      <c r="X111" s="157" t="s">
        <v>270</v>
      </c>
      <c r="Y111" s="157" t="s">
        <v>155</v>
      </c>
      <c r="Z111" s="147"/>
      <c r="AA111" s="147"/>
      <c r="AB111" s="147"/>
      <c r="AC111" s="147"/>
      <c r="AD111" s="147"/>
      <c r="AE111" s="147"/>
      <c r="AF111" s="147"/>
      <c r="AG111" s="147" t="s">
        <v>271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5" t="s">
        <v>509</v>
      </c>
      <c r="D112" s="158"/>
      <c r="E112" s="159">
        <v>15.561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160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68">
        <v>33</v>
      </c>
      <c r="B113" s="169" t="s">
        <v>273</v>
      </c>
      <c r="C113" s="184" t="s">
        <v>274</v>
      </c>
      <c r="D113" s="170" t="s">
        <v>0</v>
      </c>
      <c r="E113" s="171">
        <v>65.867500000000007</v>
      </c>
      <c r="F113" s="172">
        <v>0</v>
      </c>
      <c r="G113" s="173">
        <f>ROUND(E113*F113,2)</f>
        <v>0</v>
      </c>
      <c r="H113" s="172">
        <v>0</v>
      </c>
      <c r="I113" s="173">
        <f>ROUND(E113*H113,2)</f>
        <v>0</v>
      </c>
      <c r="J113" s="172">
        <v>2.75</v>
      </c>
      <c r="K113" s="173">
        <f>ROUND(E113*J113,2)</f>
        <v>181.14</v>
      </c>
      <c r="L113" s="173">
        <v>21</v>
      </c>
      <c r="M113" s="173">
        <f>G113*(1+L113/100)</f>
        <v>0</v>
      </c>
      <c r="N113" s="171">
        <v>0</v>
      </c>
      <c r="O113" s="171">
        <f>ROUND(E113*N113,2)</f>
        <v>0</v>
      </c>
      <c r="P113" s="171">
        <v>0</v>
      </c>
      <c r="Q113" s="171">
        <f>ROUND(E113*P113,2)</f>
        <v>0</v>
      </c>
      <c r="R113" s="173" t="s">
        <v>259</v>
      </c>
      <c r="S113" s="173" t="s">
        <v>153</v>
      </c>
      <c r="T113" s="174" t="s">
        <v>153</v>
      </c>
      <c r="U113" s="157">
        <v>0</v>
      </c>
      <c r="V113" s="157">
        <f>ROUND(E113*U113,2)</f>
        <v>0</v>
      </c>
      <c r="W113" s="157"/>
      <c r="X113" s="157" t="s">
        <v>249</v>
      </c>
      <c r="Y113" s="157" t="s">
        <v>155</v>
      </c>
      <c r="Z113" s="147"/>
      <c r="AA113" s="147"/>
      <c r="AB113" s="147"/>
      <c r="AC113" s="147"/>
      <c r="AD113" s="147"/>
      <c r="AE113" s="147"/>
      <c r="AF113" s="147"/>
      <c r="AG113" s="147" t="s">
        <v>250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246" t="s">
        <v>275</v>
      </c>
      <c r="D114" s="247"/>
      <c r="E114" s="247"/>
      <c r="F114" s="247"/>
      <c r="G114" s="24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158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x14ac:dyDescent="0.2">
      <c r="A115" s="161" t="s">
        <v>147</v>
      </c>
      <c r="B115" s="162" t="s">
        <v>87</v>
      </c>
      <c r="C115" s="183" t="s">
        <v>88</v>
      </c>
      <c r="D115" s="163"/>
      <c r="E115" s="164"/>
      <c r="F115" s="165"/>
      <c r="G115" s="165">
        <f>SUMIF(AG116:AG140,"&lt;&gt;NOR",G116:G140)</f>
        <v>0</v>
      </c>
      <c r="H115" s="165"/>
      <c r="I115" s="165">
        <f>SUM(I116:I140)</f>
        <v>14752.250000000002</v>
      </c>
      <c r="J115" s="165"/>
      <c r="K115" s="165">
        <f>SUM(K116:K140)</f>
        <v>32681.790000000005</v>
      </c>
      <c r="L115" s="165"/>
      <c r="M115" s="165">
        <f>SUM(M116:M140)</f>
        <v>0</v>
      </c>
      <c r="N115" s="164"/>
      <c r="O115" s="164">
        <f>SUM(O116:O140)</f>
        <v>0.3</v>
      </c>
      <c r="P115" s="164"/>
      <c r="Q115" s="164">
        <f>SUM(Q116:Q140)</f>
        <v>0.2</v>
      </c>
      <c r="R115" s="165"/>
      <c r="S115" s="165"/>
      <c r="T115" s="166"/>
      <c r="U115" s="160"/>
      <c r="V115" s="160">
        <f>SUM(V116:V140)</f>
        <v>36.130000000000003</v>
      </c>
      <c r="W115" s="160"/>
      <c r="X115" s="160"/>
      <c r="Y115" s="160"/>
      <c r="AG115" t="s">
        <v>148</v>
      </c>
    </row>
    <row r="116" spans="1:60" outlineLevel="1" x14ac:dyDescent="0.2">
      <c r="A116" s="168">
        <v>34</v>
      </c>
      <c r="B116" s="169" t="s">
        <v>510</v>
      </c>
      <c r="C116" s="184" t="s">
        <v>511</v>
      </c>
      <c r="D116" s="170" t="s">
        <v>172</v>
      </c>
      <c r="E116" s="171">
        <v>6</v>
      </c>
      <c r="F116" s="172">
        <v>0</v>
      </c>
      <c r="G116" s="173">
        <f>ROUND(E116*F116,2)</f>
        <v>0</v>
      </c>
      <c r="H116" s="172">
        <v>0</v>
      </c>
      <c r="I116" s="173">
        <f>ROUND(E116*H116,2)</f>
        <v>0</v>
      </c>
      <c r="J116" s="172">
        <v>319</v>
      </c>
      <c r="K116" s="173">
        <f>ROUND(E116*J116,2)</f>
        <v>1914</v>
      </c>
      <c r="L116" s="173">
        <v>21</v>
      </c>
      <c r="M116" s="173">
        <f>G116*(1+L116/100)</f>
        <v>0</v>
      </c>
      <c r="N116" s="171">
        <v>0</v>
      </c>
      <c r="O116" s="171">
        <f>ROUND(E116*N116,2)</f>
        <v>0</v>
      </c>
      <c r="P116" s="171">
        <v>3.065E-2</v>
      </c>
      <c r="Q116" s="171">
        <f>ROUND(E116*P116,2)</f>
        <v>0.18</v>
      </c>
      <c r="R116" s="173" t="s">
        <v>279</v>
      </c>
      <c r="S116" s="173" t="s">
        <v>153</v>
      </c>
      <c r="T116" s="174" t="s">
        <v>153</v>
      </c>
      <c r="U116" s="157">
        <v>0.57999999999999996</v>
      </c>
      <c r="V116" s="157">
        <f>ROUND(E116*U116,2)</f>
        <v>3.48</v>
      </c>
      <c r="W116" s="157"/>
      <c r="X116" s="157" t="s">
        <v>154</v>
      </c>
      <c r="Y116" s="157" t="s">
        <v>155</v>
      </c>
      <c r="Z116" s="147"/>
      <c r="AA116" s="147"/>
      <c r="AB116" s="147"/>
      <c r="AC116" s="147"/>
      <c r="AD116" s="147"/>
      <c r="AE116" s="147"/>
      <c r="AF116" s="147"/>
      <c r="AG116" s="147" t="s">
        <v>156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2" x14ac:dyDescent="0.2">
      <c r="A117" s="154"/>
      <c r="B117" s="155"/>
      <c r="C117" s="246" t="s">
        <v>512</v>
      </c>
      <c r="D117" s="247"/>
      <c r="E117" s="247"/>
      <c r="F117" s="247"/>
      <c r="G117" s="24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158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5" t="s">
        <v>513</v>
      </c>
      <c r="D118" s="158"/>
      <c r="E118" s="159">
        <v>6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160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6">
        <v>35</v>
      </c>
      <c r="B119" s="177" t="s">
        <v>514</v>
      </c>
      <c r="C119" s="186" t="s">
        <v>515</v>
      </c>
      <c r="D119" s="178" t="s">
        <v>278</v>
      </c>
      <c r="E119" s="179">
        <v>4</v>
      </c>
      <c r="F119" s="180">
        <v>0</v>
      </c>
      <c r="G119" s="181">
        <f>ROUND(E119*F119,2)</f>
        <v>0</v>
      </c>
      <c r="H119" s="180">
        <v>255.49</v>
      </c>
      <c r="I119" s="181">
        <f>ROUND(E119*H119,2)</f>
        <v>1021.96</v>
      </c>
      <c r="J119" s="180">
        <v>820.51</v>
      </c>
      <c r="K119" s="181">
        <f>ROUND(E119*J119,2)</f>
        <v>3282.04</v>
      </c>
      <c r="L119" s="181">
        <v>21</v>
      </c>
      <c r="M119" s="181">
        <f>G119*(1+L119/100)</f>
        <v>0</v>
      </c>
      <c r="N119" s="179">
        <v>0</v>
      </c>
      <c r="O119" s="179">
        <f>ROUND(E119*N119,2)</f>
        <v>0</v>
      </c>
      <c r="P119" s="179">
        <v>0</v>
      </c>
      <c r="Q119" s="179">
        <f>ROUND(E119*P119,2)</f>
        <v>0</v>
      </c>
      <c r="R119" s="181" t="s">
        <v>279</v>
      </c>
      <c r="S119" s="181" t="s">
        <v>153</v>
      </c>
      <c r="T119" s="182" t="s">
        <v>153</v>
      </c>
      <c r="U119" s="157">
        <v>1.1679999999999999</v>
      </c>
      <c r="V119" s="157">
        <f>ROUND(E119*U119,2)</f>
        <v>4.67</v>
      </c>
      <c r="W119" s="157"/>
      <c r="X119" s="157" t="s">
        <v>154</v>
      </c>
      <c r="Y119" s="157" t="s">
        <v>155</v>
      </c>
      <c r="Z119" s="147"/>
      <c r="AA119" s="147"/>
      <c r="AB119" s="147"/>
      <c r="AC119" s="147"/>
      <c r="AD119" s="147"/>
      <c r="AE119" s="147"/>
      <c r="AF119" s="147"/>
      <c r="AG119" s="147" t="s">
        <v>300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76">
        <v>36</v>
      </c>
      <c r="B120" s="177" t="s">
        <v>276</v>
      </c>
      <c r="C120" s="186" t="s">
        <v>277</v>
      </c>
      <c r="D120" s="178" t="s">
        <v>278</v>
      </c>
      <c r="E120" s="179">
        <v>3</v>
      </c>
      <c r="F120" s="180">
        <v>0</v>
      </c>
      <c r="G120" s="181">
        <f>ROUND(E120*F120,2)</f>
        <v>0</v>
      </c>
      <c r="H120" s="180">
        <v>59.8</v>
      </c>
      <c r="I120" s="181">
        <f>ROUND(E120*H120,2)</f>
        <v>179.4</v>
      </c>
      <c r="J120" s="180">
        <v>333.7</v>
      </c>
      <c r="K120" s="181">
        <f>ROUND(E120*J120,2)</f>
        <v>1001.1</v>
      </c>
      <c r="L120" s="181">
        <v>21</v>
      </c>
      <c r="M120" s="181">
        <f>G120*(1+L120/100)</f>
        <v>0</v>
      </c>
      <c r="N120" s="179">
        <v>2.2000000000000001E-4</v>
      </c>
      <c r="O120" s="179">
        <f>ROUND(E120*N120,2)</f>
        <v>0</v>
      </c>
      <c r="P120" s="179">
        <v>0</v>
      </c>
      <c r="Q120" s="179">
        <f>ROUND(E120*P120,2)</f>
        <v>0</v>
      </c>
      <c r="R120" s="181" t="s">
        <v>279</v>
      </c>
      <c r="S120" s="181" t="s">
        <v>153</v>
      </c>
      <c r="T120" s="182" t="s">
        <v>153</v>
      </c>
      <c r="U120" s="157">
        <v>0.48</v>
      </c>
      <c r="V120" s="157">
        <f>ROUND(E120*U120,2)</f>
        <v>1.44</v>
      </c>
      <c r="W120" s="157"/>
      <c r="X120" s="157" t="s">
        <v>154</v>
      </c>
      <c r="Y120" s="157" t="s">
        <v>155</v>
      </c>
      <c r="Z120" s="147"/>
      <c r="AA120" s="147"/>
      <c r="AB120" s="147"/>
      <c r="AC120" s="147"/>
      <c r="AD120" s="147"/>
      <c r="AE120" s="147"/>
      <c r="AF120" s="147"/>
      <c r="AG120" s="147" t="s">
        <v>156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6">
        <v>37</v>
      </c>
      <c r="B121" s="177" t="s">
        <v>516</v>
      </c>
      <c r="C121" s="186" t="s">
        <v>517</v>
      </c>
      <c r="D121" s="178" t="s">
        <v>278</v>
      </c>
      <c r="E121" s="179">
        <v>1</v>
      </c>
      <c r="F121" s="180">
        <v>0</v>
      </c>
      <c r="G121" s="181">
        <f>ROUND(E121*F121,2)</f>
        <v>0</v>
      </c>
      <c r="H121" s="180">
        <v>112.66</v>
      </c>
      <c r="I121" s="181">
        <f>ROUND(E121*H121,2)</f>
        <v>112.66</v>
      </c>
      <c r="J121" s="180">
        <v>472.34</v>
      </c>
      <c r="K121" s="181">
        <f>ROUND(E121*J121,2)</f>
        <v>472.34</v>
      </c>
      <c r="L121" s="181">
        <v>21</v>
      </c>
      <c r="M121" s="181">
        <f>G121*(1+L121/100)</f>
        <v>0</v>
      </c>
      <c r="N121" s="179">
        <v>6.7400000000000003E-3</v>
      </c>
      <c r="O121" s="179">
        <f>ROUND(E121*N121,2)</f>
        <v>0.01</v>
      </c>
      <c r="P121" s="179">
        <v>0</v>
      </c>
      <c r="Q121" s="179">
        <f>ROUND(E121*P121,2)</f>
        <v>0</v>
      </c>
      <c r="R121" s="181" t="s">
        <v>279</v>
      </c>
      <c r="S121" s="181" t="s">
        <v>153</v>
      </c>
      <c r="T121" s="182" t="s">
        <v>153</v>
      </c>
      <c r="U121" s="157">
        <v>0.70899999999999996</v>
      </c>
      <c r="V121" s="157">
        <f>ROUND(E121*U121,2)</f>
        <v>0.71</v>
      </c>
      <c r="W121" s="157"/>
      <c r="X121" s="157" t="s">
        <v>154</v>
      </c>
      <c r="Y121" s="157" t="s">
        <v>155</v>
      </c>
      <c r="Z121" s="147"/>
      <c r="AA121" s="147"/>
      <c r="AB121" s="147"/>
      <c r="AC121" s="147"/>
      <c r="AD121" s="147"/>
      <c r="AE121" s="147"/>
      <c r="AF121" s="147"/>
      <c r="AG121" s="147" t="s">
        <v>156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68">
        <v>38</v>
      </c>
      <c r="B122" s="169" t="s">
        <v>518</v>
      </c>
      <c r="C122" s="184" t="s">
        <v>519</v>
      </c>
      <c r="D122" s="170" t="s">
        <v>172</v>
      </c>
      <c r="E122" s="171">
        <v>4</v>
      </c>
      <c r="F122" s="172">
        <v>0</v>
      </c>
      <c r="G122" s="173">
        <f>ROUND(E122*F122,2)</f>
        <v>0</v>
      </c>
      <c r="H122" s="172">
        <v>0</v>
      </c>
      <c r="I122" s="173">
        <f>ROUND(E122*H122,2)</f>
        <v>0</v>
      </c>
      <c r="J122" s="172">
        <v>17.2</v>
      </c>
      <c r="K122" s="173">
        <f>ROUND(E122*J122,2)</f>
        <v>68.8</v>
      </c>
      <c r="L122" s="173">
        <v>21</v>
      </c>
      <c r="M122" s="173">
        <f>G122*(1+L122/100)</f>
        <v>0</v>
      </c>
      <c r="N122" s="171">
        <v>0</v>
      </c>
      <c r="O122" s="171">
        <f>ROUND(E122*N122,2)</f>
        <v>0</v>
      </c>
      <c r="P122" s="171">
        <v>2.0999999999999999E-3</v>
      </c>
      <c r="Q122" s="171">
        <f>ROUND(E122*P122,2)</f>
        <v>0.01</v>
      </c>
      <c r="R122" s="173" t="s">
        <v>279</v>
      </c>
      <c r="S122" s="173" t="s">
        <v>153</v>
      </c>
      <c r="T122" s="174" t="s">
        <v>153</v>
      </c>
      <c r="U122" s="157">
        <v>0.03</v>
      </c>
      <c r="V122" s="157">
        <f>ROUND(E122*U122,2)</f>
        <v>0.12</v>
      </c>
      <c r="W122" s="157"/>
      <c r="X122" s="157" t="s">
        <v>154</v>
      </c>
      <c r="Y122" s="157" t="s">
        <v>155</v>
      </c>
      <c r="Z122" s="147"/>
      <c r="AA122" s="147"/>
      <c r="AB122" s="147"/>
      <c r="AC122" s="147"/>
      <c r="AD122" s="147"/>
      <c r="AE122" s="147"/>
      <c r="AF122" s="147"/>
      <c r="AG122" s="147" t="s">
        <v>156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246" t="s">
        <v>520</v>
      </c>
      <c r="D123" s="247"/>
      <c r="E123" s="247"/>
      <c r="F123" s="247"/>
      <c r="G123" s="24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158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68">
        <v>39</v>
      </c>
      <c r="B124" s="169" t="s">
        <v>521</v>
      </c>
      <c r="C124" s="184" t="s">
        <v>522</v>
      </c>
      <c r="D124" s="170" t="s">
        <v>172</v>
      </c>
      <c r="E124" s="171">
        <v>7</v>
      </c>
      <c r="F124" s="172">
        <v>0</v>
      </c>
      <c r="G124" s="173">
        <f>ROUND(E124*F124,2)</f>
        <v>0</v>
      </c>
      <c r="H124" s="172">
        <v>0</v>
      </c>
      <c r="I124" s="173">
        <f>ROUND(E124*H124,2)</f>
        <v>0</v>
      </c>
      <c r="J124" s="172">
        <v>35.700000000000003</v>
      </c>
      <c r="K124" s="173">
        <f>ROUND(E124*J124,2)</f>
        <v>249.9</v>
      </c>
      <c r="L124" s="173">
        <v>21</v>
      </c>
      <c r="M124" s="173">
        <f>G124*(1+L124/100)</f>
        <v>0</v>
      </c>
      <c r="N124" s="171">
        <v>0</v>
      </c>
      <c r="O124" s="171">
        <f>ROUND(E124*N124,2)</f>
        <v>0</v>
      </c>
      <c r="P124" s="171">
        <v>1.98E-3</v>
      </c>
      <c r="Q124" s="171">
        <f>ROUND(E124*P124,2)</f>
        <v>0.01</v>
      </c>
      <c r="R124" s="173" t="s">
        <v>279</v>
      </c>
      <c r="S124" s="173" t="s">
        <v>153</v>
      </c>
      <c r="T124" s="174" t="s">
        <v>523</v>
      </c>
      <c r="U124" s="157">
        <v>0.08</v>
      </c>
      <c r="V124" s="157">
        <f>ROUND(E124*U124,2)</f>
        <v>0.56000000000000005</v>
      </c>
      <c r="W124" s="157"/>
      <c r="X124" s="157" t="s">
        <v>154</v>
      </c>
      <c r="Y124" s="157" t="s">
        <v>155</v>
      </c>
      <c r="Z124" s="147"/>
      <c r="AA124" s="147"/>
      <c r="AB124" s="147"/>
      <c r="AC124" s="147"/>
      <c r="AD124" s="147"/>
      <c r="AE124" s="147"/>
      <c r="AF124" s="147"/>
      <c r="AG124" s="147" t="s">
        <v>156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246" t="s">
        <v>520</v>
      </c>
      <c r="D125" s="247"/>
      <c r="E125" s="247"/>
      <c r="F125" s="247"/>
      <c r="G125" s="24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158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68">
        <v>40</v>
      </c>
      <c r="B126" s="169" t="s">
        <v>280</v>
      </c>
      <c r="C126" s="184" t="s">
        <v>281</v>
      </c>
      <c r="D126" s="170" t="s">
        <v>172</v>
      </c>
      <c r="E126" s="171">
        <v>8</v>
      </c>
      <c r="F126" s="172">
        <v>0</v>
      </c>
      <c r="G126" s="173">
        <f>ROUND(E126*F126,2)</f>
        <v>0</v>
      </c>
      <c r="H126" s="172">
        <v>92.55</v>
      </c>
      <c r="I126" s="173">
        <f>ROUND(E126*H126,2)</f>
        <v>740.4</v>
      </c>
      <c r="J126" s="172">
        <v>252.45</v>
      </c>
      <c r="K126" s="173">
        <f>ROUND(E126*J126,2)</f>
        <v>2019.6</v>
      </c>
      <c r="L126" s="173">
        <v>21</v>
      </c>
      <c r="M126" s="173">
        <f>G126*(1+L126/100)</f>
        <v>0</v>
      </c>
      <c r="N126" s="171">
        <v>4.6999999999999999E-4</v>
      </c>
      <c r="O126" s="171">
        <f>ROUND(E126*N126,2)</f>
        <v>0</v>
      </c>
      <c r="P126" s="171">
        <v>0</v>
      </c>
      <c r="Q126" s="171">
        <f>ROUND(E126*P126,2)</f>
        <v>0</v>
      </c>
      <c r="R126" s="173" t="s">
        <v>279</v>
      </c>
      <c r="S126" s="173" t="s">
        <v>153</v>
      </c>
      <c r="T126" s="174" t="s">
        <v>153</v>
      </c>
      <c r="U126" s="157">
        <v>0.36</v>
      </c>
      <c r="V126" s="157">
        <f>ROUND(E126*U126,2)</f>
        <v>2.88</v>
      </c>
      <c r="W126" s="157"/>
      <c r="X126" s="157" t="s">
        <v>154</v>
      </c>
      <c r="Y126" s="157" t="s">
        <v>155</v>
      </c>
      <c r="Z126" s="147"/>
      <c r="AA126" s="147"/>
      <c r="AB126" s="147"/>
      <c r="AC126" s="147"/>
      <c r="AD126" s="147"/>
      <c r="AE126" s="147"/>
      <c r="AF126" s="147"/>
      <c r="AG126" s="147" t="s">
        <v>156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246" t="s">
        <v>282</v>
      </c>
      <c r="D127" s="247"/>
      <c r="E127" s="247"/>
      <c r="F127" s="247"/>
      <c r="G127" s="24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158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68">
        <v>41</v>
      </c>
      <c r="B128" s="169" t="s">
        <v>524</v>
      </c>
      <c r="C128" s="184" t="s">
        <v>525</v>
      </c>
      <c r="D128" s="170" t="s">
        <v>172</v>
      </c>
      <c r="E128" s="171">
        <v>9</v>
      </c>
      <c r="F128" s="172">
        <v>0</v>
      </c>
      <c r="G128" s="173">
        <f>ROUND(E128*F128,2)</f>
        <v>0</v>
      </c>
      <c r="H128" s="172">
        <v>266.05</v>
      </c>
      <c r="I128" s="173">
        <f>ROUND(E128*H128,2)</f>
        <v>2394.4499999999998</v>
      </c>
      <c r="J128" s="172">
        <v>823.95</v>
      </c>
      <c r="K128" s="173">
        <f>ROUND(E128*J128,2)</f>
        <v>7415.55</v>
      </c>
      <c r="L128" s="173">
        <v>21</v>
      </c>
      <c r="M128" s="173">
        <f>G128*(1+L128/100)</f>
        <v>0</v>
      </c>
      <c r="N128" s="171">
        <v>1.5200000000000001E-3</v>
      </c>
      <c r="O128" s="171">
        <f>ROUND(E128*N128,2)</f>
        <v>0.01</v>
      </c>
      <c r="P128" s="171">
        <v>0</v>
      </c>
      <c r="Q128" s="171">
        <f>ROUND(E128*P128,2)</f>
        <v>0</v>
      </c>
      <c r="R128" s="173" t="s">
        <v>279</v>
      </c>
      <c r="S128" s="173" t="s">
        <v>153</v>
      </c>
      <c r="T128" s="174" t="s">
        <v>153</v>
      </c>
      <c r="U128" s="157">
        <v>1.17</v>
      </c>
      <c r="V128" s="157">
        <f>ROUND(E128*U128,2)</f>
        <v>10.53</v>
      </c>
      <c r="W128" s="157"/>
      <c r="X128" s="157" t="s">
        <v>154</v>
      </c>
      <c r="Y128" s="157" t="s">
        <v>155</v>
      </c>
      <c r="Z128" s="147"/>
      <c r="AA128" s="147"/>
      <c r="AB128" s="147"/>
      <c r="AC128" s="147"/>
      <c r="AD128" s="147"/>
      <c r="AE128" s="147"/>
      <c r="AF128" s="147"/>
      <c r="AG128" s="147" t="s">
        <v>300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246" t="s">
        <v>282</v>
      </c>
      <c r="D129" s="247"/>
      <c r="E129" s="247"/>
      <c r="F129" s="247"/>
      <c r="G129" s="24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158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68">
        <v>42</v>
      </c>
      <c r="B130" s="169" t="s">
        <v>526</v>
      </c>
      <c r="C130" s="184" t="s">
        <v>527</v>
      </c>
      <c r="D130" s="170" t="s">
        <v>172</v>
      </c>
      <c r="E130" s="171">
        <v>10</v>
      </c>
      <c r="F130" s="172">
        <v>0</v>
      </c>
      <c r="G130" s="173">
        <f>ROUND(E130*F130,2)</f>
        <v>0</v>
      </c>
      <c r="H130" s="172">
        <v>652.86</v>
      </c>
      <c r="I130" s="173">
        <f>ROUND(E130*H130,2)</f>
        <v>6528.6</v>
      </c>
      <c r="J130" s="172">
        <v>518.14</v>
      </c>
      <c r="K130" s="173">
        <f>ROUND(E130*J130,2)</f>
        <v>5181.3999999999996</v>
      </c>
      <c r="L130" s="173">
        <v>21</v>
      </c>
      <c r="M130" s="173">
        <f>G130*(1+L130/100)</f>
        <v>0</v>
      </c>
      <c r="N130" s="171">
        <v>1.73E-3</v>
      </c>
      <c r="O130" s="171">
        <f>ROUND(E130*N130,2)</f>
        <v>0.02</v>
      </c>
      <c r="P130" s="171">
        <v>0</v>
      </c>
      <c r="Q130" s="171">
        <f>ROUND(E130*P130,2)</f>
        <v>0</v>
      </c>
      <c r="R130" s="173" t="s">
        <v>279</v>
      </c>
      <c r="S130" s="173" t="s">
        <v>153</v>
      </c>
      <c r="T130" s="174" t="s">
        <v>153</v>
      </c>
      <c r="U130" s="157">
        <v>0.74</v>
      </c>
      <c r="V130" s="157">
        <f>ROUND(E130*U130,2)</f>
        <v>7.4</v>
      </c>
      <c r="W130" s="157"/>
      <c r="X130" s="157" t="s">
        <v>154</v>
      </c>
      <c r="Y130" s="157" t="s">
        <v>155</v>
      </c>
      <c r="Z130" s="147"/>
      <c r="AA130" s="147"/>
      <c r="AB130" s="147"/>
      <c r="AC130" s="147"/>
      <c r="AD130" s="147"/>
      <c r="AE130" s="147"/>
      <c r="AF130" s="147"/>
      <c r="AG130" s="147" t="s">
        <v>300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246" t="s">
        <v>282</v>
      </c>
      <c r="D131" s="247"/>
      <c r="E131" s="247"/>
      <c r="F131" s="247"/>
      <c r="G131" s="24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158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33.75" outlineLevel="1" x14ac:dyDescent="0.2">
      <c r="A132" s="176">
        <v>43</v>
      </c>
      <c r="B132" s="177" t="s">
        <v>528</v>
      </c>
      <c r="C132" s="186" t="s">
        <v>529</v>
      </c>
      <c r="D132" s="178" t="s">
        <v>278</v>
      </c>
      <c r="E132" s="179">
        <v>2</v>
      </c>
      <c r="F132" s="180">
        <v>0</v>
      </c>
      <c r="G132" s="181">
        <f>ROUND(E132*F132,2)</f>
        <v>0</v>
      </c>
      <c r="H132" s="180">
        <v>1887.39</v>
      </c>
      <c r="I132" s="181">
        <f>ROUND(E132*H132,2)</f>
        <v>3774.78</v>
      </c>
      <c r="J132" s="180">
        <v>292.61</v>
      </c>
      <c r="K132" s="181">
        <f>ROUND(E132*J132,2)</f>
        <v>585.22</v>
      </c>
      <c r="L132" s="181">
        <v>21</v>
      </c>
      <c r="M132" s="181">
        <f>G132*(1+L132/100)</f>
        <v>0</v>
      </c>
      <c r="N132" s="179">
        <v>5.0000000000000001E-4</v>
      </c>
      <c r="O132" s="179">
        <f>ROUND(E132*N132,2)</f>
        <v>0</v>
      </c>
      <c r="P132" s="179">
        <v>0</v>
      </c>
      <c r="Q132" s="179">
        <f>ROUND(E132*P132,2)</f>
        <v>0</v>
      </c>
      <c r="R132" s="181" t="s">
        <v>279</v>
      </c>
      <c r="S132" s="181" t="s">
        <v>153</v>
      </c>
      <c r="T132" s="182" t="s">
        <v>153</v>
      </c>
      <c r="U132" s="157">
        <v>0.42</v>
      </c>
      <c r="V132" s="157">
        <f>ROUND(E132*U132,2)</f>
        <v>0.84</v>
      </c>
      <c r="W132" s="157"/>
      <c r="X132" s="157" t="s">
        <v>154</v>
      </c>
      <c r="Y132" s="157" t="s">
        <v>155</v>
      </c>
      <c r="Z132" s="147"/>
      <c r="AA132" s="147"/>
      <c r="AB132" s="147"/>
      <c r="AC132" s="147"/>
      <c r="AD132" s="147"/>
      <c r="AE132" s="147"/>
      <c r="AF132" s="147"/>
      <c r="AG132" s="147" t="s">
        <v>300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68">
        <v>44</v>
      </c>
      <c r="B133" s="169" t="s">
        <v>283</v>
      </c>
      <c r="C133" s="184" t="s">
        <v>284</v>
      </c>
      <c r="D133" s="170" t="s">
        <v>278</v>
      </c>
      <c r="E133" s="171">
        <v>6</v>
      </c>
      <c r="F133" s="172">
        <v>0</v>
      </c>
      <c r="G133" s="173">
        <f>ROUND(E133*F133,2)</f>
        <v>0</v>
      </c>
      <c r="H133" s="172">
        <v>0</v>
      </c>
      <c r="I133" s="173">
        <f>ROUND(E133*H133,2)</f>
        <v>0</v>
      </c>
      <c r="J133" s="172">
        <v>122.5</v>
      </c>
      <c r="K133" s="173">
        <f>ROUND(E133*J133,2)</f>
        <v>735</v>
      </c>
      <c r="L133" s="173">
        <v>21</v>
      </c>
      <c r="M133" s="173">
        <f>G133*(1+L133/100)</f>
        <v>0</v>
      </c>
      <c r="N133" s="171">
        <v>0</v>
      </c>
      <c r="O133" s="171">
        <f>ROUND(E133*N133,2)</f>
        <v>0</v>
      </c>
      <c r="P133" s="171">
        <v>0</v>
      </c>
      <c r="Q133" s="171">
        <f>ROUND(E133*P133,2)</f>
        <v>0</v>
      </c>
      <c r="R133" s="173" t="s">
        <v>279</v>
      </c>
      <c r="S133" s="173" t="s">
        <v>153</v>
      </c>
      <c r="T133" s="174" t="s">
        <v>153</v>
      </c>
      <c r="U133" s="157">
        <v>0.17</v>
      </c>
      <c r="V133" s="157">
        <f>ROUND(E133*U133,2)</f>
        <v>1.02</v>
      </c>
      <c r="W133" s="157"/>
      <c r="X133" s="157" t="s">
        <v>154</v>
      </c>
      <c r="Y133" s="157" t="s">
        <v>155</v>
      </c>
      <c r="Z133" s="147"/>
      <c r="AA133" s="147"/>
      <c r="AB133" s="147"/>
      <c r="AC133" s="147"/>
      <c r="AD133" s="147"/>
      <c r="AE133" s="147"/>
      <c r="AF133" s="147"/>
      <c r="AG133" s="147" t="s">
        <v>156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246" t="s">
        <v>285</v>
      </c>
      <c r="D134" s="247"/>
      <c r="E134" s="247"/>
      <c r="F134" s="247"/>
      <c r="G134" s="24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158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68">
        <v>45</v>
      </c>
      <c r="B135" s="169" t="s">
        <v>530</v>
      </c>
      <c r="C135" s="184" t="s">
        <v>531</v>
      </c>
      <c r="D135" s="170" t="s">
        <v>278</v>
      </c>
      <c r="E135" s="171">
        <v>4</v>
      </c>
      <c r="F135" s="172">
        <v>0</v>
      </c>
      <c r="G135" s="173">
        <f>ROUND(E135*F135,2)</f>
        <v>0</v>
      </c>
      <c r="H135" s="172">
        <v>0</v>
      </c>
      <c r="I135" s="173">
        <f>ROUND(E135*H135,2)</f>
        <v>0</v>
      </c>
      <c r="J135" s="172">
        <v>182</v>
      </c>
      <c r="K135" s="173">
        <f>ROUND(E135*J135,2)</f>
        <v>728</v>
      </c>
      <c r="L135" s="173">
        <v>21</v>
      </c>
      <c r="M135" s="173">
        <f>G135*(1+L135/100)</f>
        <v>0</v>
      </c>
      <c r="N135" s="171">
        <v>0</v>
      </c>
      <c r="O135" s="171">
        <f>ROUND(E135*N135,2)</f>
        <v>0</v>
      </c>
      <c r="P135" s="171">
        <v>0</v>
      </c>
      <c r="Q135" s="171">
        <f>ROUND(E135*P135,2)</f>
        <v>0</v>
      </c>
      <c r="R135" s="173" t="s">
        <v>279</v>
      </c>
      <c r="S135" s="173" t="s">
        <v>153</v>
      </c>
      <c r="T135" s="174" t="s">
        <v>153</v>
      </c>
      <c r="U135" s="157">
        <v>0.25900000000000001</v>
      </c>
      <c r="V135" s="157">
        <f>ROUND(E135*U135,2)</f>
        <v>1.04</v>
      </c>
      <c r="W135" s="157"/>
      <c r="X135" s="157" t="s">
        <v>154</v>
      </c>
      <c r="Y135" s="157" t="s">
        <v>155</v>
      </c>
      <c r="Z135" s="147"/>
      <c r="AA135" s="147"/>
      <c r="AB135" s="147"/>
      <c r="AC135" s="147"/>
      <c r="AD135" s="147"/>
      <c r="AE135" s="147"/>
      <c r="AF135" s="147"/>
      <c r="AG135" s="147" t="s">
        <v>300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246" t="s">
        <v>285</v>
      </c>
      <c r="D136" s="247"/>
      <c r="E136" s="247"/>
      <c r="F136" s="247"/>
      <c r="G136" s="24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158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76">
        <v>46</v>
      </c>
      <c r="B137" s="177" t="s">
        <v>532</v>
      </c>
      <c r="C137" s="186" t="s">
        <v>533</v>
      </c>
      <c r="D137" s="178" t="s">
        <v>278</v>
      </c>
      <c r="E137" s="179">
        <v>1</v>
      </c>
      <c r="F137" s="180">
        <v>0</v>
      </c>
      <c r="G137" s="181">
        <f>ROUND(E137*F137,2)</f>
        <v>0</v>
      </c>
      <c r="H137" s="180">
        <v>0</v>
      </c>
      <c r="I137" s="181">
        <f>ROUND(E137*H137,2)</f>
        <v>0</v>
      </c>
      <c r="J137" s="180">
        <v>7500</v>
      </c>
      <c r="K137" s="181">
        <f>ROUND(E137*J137,2)</f>
        <v>7500</v>
      </c>
      <c r="L137" s="181">
        <v>21</v>
      </c>
      <c r="M137" s="181">
        <f>G137*(1+L137/100)</f>
        <v>0</v>
      </c>
      <c r="N137" s="179">
        <v>0.25768000000000002</v>
      </c>
      <c r="O137" s="179">
        <f>ROUND(E137*N137,2)</f>
        <v>0.26</v>
      </c>
      <c r="P137" s="179">
        <v>0</v>
      </c>
      <c r="Q137" s="179">
        <f>ROUND(E137*P137,2)</f>
        <v>0</v>
      </c>
      <c r="R137" s="181"/>
      <c r="S137" s="181" t="s">
        <v>209</v>
      </c>
      <c r="T137" s="182" t="s">
        <v>210</v>
      </c>
      <c r="U137" s="157">
        <v>1.44</v>
      </c>
      <c r="V137" s="157">
        <f>ROUND(E137*U137,2)</f>
        <v>1.44</v>
      </c>
      <c r="W137" s="157"/>
      <c r="X137" s="157" t="s">
        <v>154</v>
      </c>
      <c r="Y137" s="157" t="s">
        <v>155</v>
      </c>
      <c r="Z137" s="147"/>
      <c r="AA137" s="147"/>
      <c r="AB137" s="147"/>
      <c r="AC137" s="147"/>
      <c r="AD137" s="147"/>
      <c r="AE137" s="147"/>
      <c r="AF137" s="147"/>
      <c r="AG137" s="147" t="s">
        <v>156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6">
        <v>47</v>
      </c>
      <c r="B138" s="177" t="s">
        <v>534</v>
      </c>
      <c r="C138" s="186" t="s">
        <v>535</v>
      </c>
      <c r="D138" s="178" t="s">
        <v>172</v>
      </c>
      <c r="E138" s="179">
        <v>15</v>
      </c>
      <c r="F138" s="180">
        <v>0</v>
      </c>
      <c r="G138" s="181">
        <f>ROUND(E138*F138,2)</f>
        <v>0</v>
      </c>
      <c r="H138" s="180">
        <v>0</v>
      </c>
      <c r="I138" s="181">
        <f>ROUND(E138*H138,2)</f>
        <v>0</v>
      </c>
      <c r="J138" s="180">
        <v>26.3</v>
      </c>
      <c r="K138" s="181">
        <f>ROUND(E138*J138,2)</f>
        <v>394.5</v>
      </c>
      <c r="L138" s="181">
        <v>21</v>
      </c>
      <c r="M138" s="181">
        <f>G138*(1+L138/100)</f>
        <v>0</v>
      </c>
      <c r="N138" s="179">
        <v>0</v>
      </c>
      <c r="O138" s="179">
        <f>ROUND(E138*N138,2)</f>
        <v>0</v>
      </c>
      <c r="P138" s="179">
        <v>0</v>
      </c>
      <c r="Q138" s="179">
        <f>ROUND(E138*P138,2)</f>
        <v>0</v>
      </c>
      <c r="R138" s="181"/>
      <c r="S138" s="181" t="s">
        <v>209</v>
      </c>
      <c r="T138" s="182" t="s">
        <v>210</v>
      </c>
      <c r="U138" s="157">
        <v>0</v>
      </c>
      <c r="V138" s="157">
        <f>ROUND(E138*U138,2)</f>
        <v>0</v>
      </c>
      <c r="W138" s="157"/>
      <c r="X138" s="157" t="s">
        <v>154</v>
      </c>
      <c r="Y138" s="157" t="s">
        <v>155</v>
      </c>
      <c r="Z138" s="147"/>
      <c r="AA138" s="147"/>
      <c r="AB138" s="147"/>
      <c r="AC138" s="147"/>
      <c r="AD138" s="147"/>
      <c r="AE138" s="147"/>
      <c r="AF138" s="147"/>
      <c r="AG138" s="147" t="s">
        <v>300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68">
        <v>48</v>
      </c>
      <c r="B139" s="169" t="s">
        <v>286</v>
      </c>
      <c r="C139" s="184" t="s">
        <v>287</v>
      </c>
      <c r="D139" s="170" t="s">
        <v>0</v>
      </c>
      <c r="E139" s="171">
        <v>462.99700000000001</v>
      </c>
      <c r="F139" s="172">
        <v>0</v>
      </c>
      <c r="G139" s="173">
        <f>ROUND(E139*F139,2)</f>
        <v>0</v>
      </c>
      <c r="H139" s="172">
        <v>0</v>
      </c>
      <c r="I139" s="173">
        <f>ROUND(E139*H139,2)</f>
        <v>0</v>
      </c>
      <c r="J139" s="172">
        <v>2.4500000000000002</v>
      </c>
      <c r="K139" s="173">
        <f>ROUND(E139*J139,2)</f>
        <v>1134.3399999999999</v>
      </c>
      <c r="L139" s="173">
        <v>21</v>
      </c>
      <c r="M139" s="173">
        <f>G139*(1+L139/100)</f>
        <v>0</v>
      </c>
      <c r="N139" s="171">
        <v>0</v>
      </c>
      <c r="O139" s="171">
        <f>ROUND(E139*N139,2)</f>
        <v>0</v>
      </c>
      <c r="P139" s="171">
        <v>0</v>
      </c>
      <c r="Q139" s="171">
        <f>ROUND(E139*P139,2)</f>
        <v>0</v>
      </c>
      <c r="R139" s="173" t="s">
        <v>279</v>
      </c>
      <c r="S139" s="173" t="s">
        <v>153</v>
      </c>
      <c r="T139" s="174" t="s">
        <v>153</v>
      </c>
      <c r="U139" s="157">
        <v>0</v>
      </c>
      <c r="V139" s="157">
        <f>ROUND(E139*U139,2)</f>
        <v>0</v>
      </c>
      <c r="W139" s="157"/>
      <c r="X139" s="157" t="s">
        <v>249</v>
      </c>
      <c r="Y139" s="157" t="s">
        <v>155</v>
      </c>
      <c r="Z139" s="147"/>
      <c r="AA139" s="147"/>
      <c r="AB139" s="147"/>
      <c r="AC139" s="147"/>
      <c r="AD139" s="147"/>
      <c r="AE139" s="147"/>
      <c r="AF139" s="147"/>
      <c r="AG139" s="147" t="s">
        <v>250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246" t="s">
        <v>288</v>
      </c>
      <c r="D140" s="247"/>
      <c r="E140" s="247"/>
      <c r="F140" s="247"/>
      <c r="G140" s="24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158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x14ac:dyDescent="0.2">
      <c r="A141" s="161" t="s">
        <v>147</v>
      </c>
      <c r="B141" s="162" t="s">
        <v>89</v>
      </c>
      <c r="C141" s="183" t="s">
        <v>90</v>
      </c>
      <c r="D141" s="163"/>
      <c r="E141" s="164"/>
      <c r="F141" s="165"/>
      <c r="G141" s="165">
        <f>SUMIF(AG142:AG151,"&lt;&gt;NOR",G142:G151)</f>
        <v>0</v>
      </c>
      <c r="H141" s="165"/>
      <c r="I141" s="165">
        <f>SUM(I142:I151)</f>
        <v>19602.559999999998</v>
      </c>
      <c r="J141" s="165"/>
      <c r="K141" s="165">
        <f>SUM(K142:K151)</f>
        <v>55616.9</v>
      </c>
      <c r="L141" s="165"/>
      <c r="M141" s="165">
        <f>SUM(M142:M151)</f>
        <v>0</v>
      </c>
      <c r="N141" s="164"/>
      <c r="O141" s="164">
        <f>SUM(O142:O151)</f>
        <v>0.08</v>
      </c>
      <c r="P141" s="164"/>
      <c r="Q141" s="164">
        <f>SUM(Q142:Q151)</f>
        <v>0.12</v>
      </c>
      <c r="R141" s="165"/>
      <c r="S141" s="165"/>
      <c r="T141" s="166"/>
      <c r="U141" s="160"/>
      <c r="V141" s="160">
        <f>SUM(V142:V151)</f>
        <v>24.87</v>
      </c>
      <c r="W141" s="160"/>
      <c r="X141" s="160"/>
      <c r="Y141" s="160"/>
      <c r="AG141" t="s">
        <v>148</v>
      </c>
    </row>
    <row r="142" spans="1:60" outlineLevel="1" x14ac:dyDescent="0.2">
      <c r="A142" s="176">
        <v>49</v>
      </c>
      <c r="B142" s="177" t="s">
        <v>289</v>
      </c>
      <c r="C142" s="186" t="s">
        <v>290</v>
      </c>
      <c r="D142" s="178" t="s">
        <v>172</v>
      </c>
      <c r="E142" s="179">
        <v>55</v>
      </c>
      <c r="F142" s="180">
        <v>0</v>
      </c>
      <c r="G142" s="181">
        <f t="shared" ref="G142:G148" si="0">ROUND(E142*F142,2)</f>
        <v>0</v>
      </c>
      <c r="H142" s="180">
        <v>0</v>
      </c>
      <c r="I142" s="181">
        <f t="shared" ref="I142:I148" si="1">ROUND(E142*H142,2)</f>
        <v>0</v>
      </c>
      <c r="J142" s="180">
        <v>95.8</v>
      </c>
      <c r="K142" s="181">
        <f t="shared" ref="K142:K148" si="2">ROUND(E142*J142,2)</f>
        <v>5269</v>
      </c>
      <c r="L142" s="181">
        <v>21</v>
      </c>
      <c r="M142" s="181">
        <f t="shared" ref="M142:M148" si="3">G142*(1+L142/100)</f>
        <v>0</v>
      </c>
      <c r="N142" s="179">
        <v>0</v>
      </c>
      <c r="O142" s="179">
        <f t="shared" ref="O142:O148" si="4">ROUND(E142*N142,2)</f>
        <v>0</v>
      </c>
      <c r="P142" s="179">
        <v>2.1299999999999999E-3</v>
      </c>
      <c r="Q142" s="179">
        <f t="shared" ref="Q142:Q148" si="5">ROUND(E142*P142,2)</f>
        <v>0.12</v>
      </c>
      <c r="R142" s="181" t="s">
        <v>279</v>
      </c>
      <c r="S142" s="181" t="s">
        <v>153</v>
      </c>
      <c r="T142" s="182" t="s">
        <v>153</v>
      </c>
      <c r="U142" s="157">
        <v>0.17</v>
      </c>
      <c r="V142" s="157">
        <f t="shared" ref="V142:V148" si="6">ROUND(E142*U142,2)</f>
        <v>9.35</v>
      </c>
      <c r="W142" s="157"/>
      <c r="X142" s="157" t="s">
        <v>154</v>
      </c>
      <c r="Y142" s="157" t="s">
        <v>155</v>
      </c>
      <c r="Z142" s="147"/>
      <c r="AA142" s="147"/>
      <c r="AB142" s="147"/>
      <c r="AC142" s="147"/>
      <c r="AD142" s="147"/>
      <c r="AE142" s="147"/>
      <c r="AF142" s="147"/>
      <c r="AG142" s="147" t="s">
        <v>156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76">
        <v>50</v>
      </c>
      <c r="B143" s="177" t="s">
        <v>291</v>
      </c>
      <c r="C143" s="186" t="s">
        <v>292</v>
      </c>
      <c r="D143" s="178" t="s">
        <v>293</v>
      </c>
      <c r="E143" s="179">
        <v>2</v>
      </c>
      <c r="F143" s="180">
        <v>0</v>
      </c>
      <c r="G143" s="181">
        <f t="shared" si="0"/>
        <v>0</v>
      </c>
      <c r="H143" s="180">
        <v>406.73</v>
      </c>
      <c r="I143" s="181">
        <f t="shared" si="1"/>
        <v>813.46</v>
      </c>
      <c r="J143" s="180">
        <v>662.27</v>
      </c>
      <c r="K143" s="181">
        <f t="shared" si="2"/>
        <v>1324.54</v>
      </c>
      <c r="L143" s="181">
        <v>21</v>
      </c>
      <c r="M143" s="181">
        <f t="shared" si="3"/>
        <v>0</v>
      </c>
      <c r="N143" s="179">
        <v>9.4000000000000004E-3</v>
      </c>
      <c r="O143" s="179">
        <f t="shared" si="4"/>
        <v>0.02</v>
      </c>
      <c r="P143" s="179">
        <v>0</v>
      </c>
      <c r="Q143" s="179">
        <f t="shared" si="5"/>
        <v>0</v>
      </c>
      <c r="R143" s="181" t="s">
        <v>279</v>
      </c>
      <c r="S143" s="181" t="s">
        <v>153</v>
      </c>
      <c r="T143" s="182" t="s">
        <v>153</v>
      </c>
      <c r="U143" s="157">
        <v>0.99299999999999999</v>
      </c>
      <c r="V143" s="157">
        <f t="shared" si="6"/>
        <v>1.99</v>
      </c>
      <c r="W143" s="157"/>
      <c r="X143" s="157" t="s">
        <v>154</v>
      </c>
      <c r="Y143" s="157" t="s">
        <v>155</v>
      </c>
      <c r="Z143" s="147"/>
      <c r="AA143" s="147"/>
      <c r="AB143" s="147"/>
      <c r="AC143" s="147"/>
      <c r="AD143" s="147"/>
      <c r="AE143" s="147"/>
      <c r="AF143" s="147"/>
      <c r="AG143" s="147" t="s">
        <v>156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6">
        <v>51</v>
      </c>
      <c r="B144" s="177" t="s">
        <v>296</v>
      </c>
      <c r="C144" s="186" t="s">
        <v>297</v>
      </c>
      <c r="D144" s="178" t="s">
        <v>278</v>
      </c>
      <c r="E144" s="179">
        <v>15</v>
      </c>
      <c r="F144" s="180">
        <v>0</v>
      </c>
      <c r="G144" s="181">
        <f t="shared" si="0"/>
        <v>0</v>
      </c>
      <c r="H144" s="180">
        <v>0</v>
      </c>
      <c r="I144" s="181">
        <f t="shared" si="1"/>
        <v>0</v>
      </c>
      <c r="J144" s="180">
        <v>317.5</v>
      </c>
      <c r="K144" s="181">
        <f t="shared" si="2"/>
        <v>4762.5</v>
      </c>
      <c r="L144" s="181">
        <v>21</v>
      </c>
      <c r="M144" s="181">
        <f t="shared" si="3"/>
        <v>0</v>
      </c>
      <c r="N144" s="179">
        <v>0</v>
      </c>
      <c r="O144" s="179">
        <f t="shared" si="4"/>
        <v>0</v>
      </c>
      <c r="P144" s="179">
        <v>0</v>
      </c>
      <c r="Q144" s="179">
        <f t="shared" si="5"/>
        <v>0</v>
      </c>
      <c r="R144" s="181" t="s">
        <v>279</v>
      </c>
      <c r="S144" s="181" t="s">
        <v>153</v>
      </c>
      <c r="T144" s="182" t="s">
        <v>153</v>
      </c>
      <c r="U144" s="157">
        <v>0.42499999999999999</v>
      </c>
      <c r="V144" s="157">
        <f t="shared" si="6"/>
        <v>6.38</v>
      </c>
      <c r="W144" s="157"/>
      <c r="X144" s="157" t="s">
        <v>154</v>
      </c>
      <c r="Y144" s="157" t="s">
        <v>155</v>
      </c>
      <c r="Z144" s="147"/>
      <c r="AA144" s="147"/>
      <c r="AB144" s="147"/>
      <c r="AC144" s="147"/>
      <c r="AD144" s="147"/>
      <c r="AE144" s="147"/>
      <c r="AF144" s="147"/>
      <c r="AG144" s="147" t="s">
        <v>156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76">
        <v>52</v>
      </c>
      <c r="B145" s="177" t="s">
        <v>298</v>
      </c>
      <c r="C145" s="186" t="s">
        <v>299</v>
      </c>
      <c r="D145" s="178" t="s">
        <v>172</v>
      </c>
      <c r="E145" s="179">
        <v>55</v>
      </c>
      <c r="F145" s="180">
        <v>0</v>
      </c>
      <c r="G145" s="181">
        <f t="shared" si="0"/>
        <v>0</v>
      </c>
      <c r="H145" s="180">
        <v>13.01</v>
      </c>
      <c r="I145" s="181">
        <f t="shared" si="1"/>
        <v>715.55</v>
      </c>
      <c r="J145" s="180">
        <v>50.29</v>
      </c>
      <c r="K145" s="181">
        <f t="shared" si="2"/>
        <v>2765.95</v>
      </c>
      <c r="L145" s="181">
        <v>21</v>
      </c>
      <c r="M145" s="181">
        <f t="shared" si="3"/>
        <v>0</v>
      </c>
      <c r="N145" s="179">
        <v>1.8000000000000001E-4</v>
      </c>
      <c r="O145" s="179">
        <f t="shared" si="4"/>
        <v>0.01</v>
      </c>
      <c r="P145" s="179">
        <v>0</v>
      </c>
      <c r="Q145" s="179">
        <f t="shared" si="5"/>
        <v>0</v>
      </c>
      <c r="R145" s="181" t="s">
        <v>279</v>
      </c>
      <c r="S145" s="181" t="s">
        <v>153</v>
      </c>
      <c r="T145" s="182" t="s">
        <v>153</v>
      </c>
      <c r="U145" s="157">
        <v>7.0000000000000007E-2</v>
      </c>
      <c r="V145" s="157">
        <f t="shared" si="6"/>
        <v>3.85</v>
      </c>
      <c r="W145" s="157"/>
      <c r="X145" s="157" t="s">
        <v>154</v>
      </c>
      <c r="Y145" s="157" t="s">
        <v>155</v>
      </c>
      <c r="Z145" s="147"/>
      <c r="AA145" s="147"/>
      <c r="AB145" s="147"/>
      <c r="AC145" s="147"/>
      <c r="AD145" s="147"/>
      <c r="AE145" s="147"/>
      <c r="AF145" s="147"/>
      <c r="AG145" s="147" t="s">
        <v>300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76">
        <v>53</v>
      </c>
      <c r="B146" s="177" t="s">
        <v>301</v>
      </c>
      <c r="C146" s="186" t="s">
        <v>302</v>
      </c>
      <c r="D146" s="178" t="s">
        <v>172</v>
      </c>
      <c r="E146" s="179">
        <v>55</v>
      </c>
      <c r="F146" s="180">
        <v>0</v>
      </c>
      <c r="G146" s="181">
        <f t="shared" si="0"/>
        <v>0</v>
      </c>
      <c r="H146" s="180">
        <v>2.15</v>
      </c>
      <c r="I146" s="181">
        <f t="shared" si="1"/>
        <v>118.25</v>
      </c>
      <c r="J146" s="180">
        <v>43.55</v>
      </c>
      <c r="K146" s="181">
        <f t="shared" si="2"/>
        <v>2395.25</v>
      </c>
      <c r="L146" s="181">
        <v>21</v>
      </c>
      <c r="M146" s="181">
        <f t="shared" si="3"/>
        <v>0</v>
      </c>
      <c r="N146" s="179">
        <v>1.0000000000000001E-5</v>
      </c>
      <c r="O146" s="179">
        <f t="shared" si="4"/>
        <v>0</v>
      </c>
      <c r="P146" s="179">
        <v>0</v>
      </c>
      <c r="Q146" s="179">
        <f t="shared" si="5"/>
        <v>0</v>
      </c>
      <c r="R146" s="181" t="s">
        <v>279</v>
      </c>
      <c r="S146" s="181" t="s">
        <v>153</v>
      </c>
      <c r="T146" s="182" t="s">
        <v>153</v>
      </c>
      <c r="U146" s="157">
        <v>0.06</v>
      </c>
      <c r="V146" s="157">
        <f t="shared" si="6"/>
        <v>3.3</v>
      </c>
      <c r="W146" s="157"/>
      <c r="X146" s="157" t="s">
        <v>154</v>
      </c>
      <c r="Y146" s="157" t="s">
        <v>155</v>
      </c>
      <c r="Z146" s="147"/>
      <c r="AA146" s="147"/>
      <c r="AB146" s="147"/>
      <c r="AC146" s="147"/>
      <c r="AD146" s="147"/>
      <c r="AE146" s="147"/>
      <c r="AF146" s="147"/>
      <c r="AG146" s="147" t="s">
        <v>300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6">
        <v>54</v>
      </c>
      <c r="B147" s="177" t="s">
        <v>536</v>
      </c>
      <c r="C147" s="186" t="s">
        <v>537</v>
      </c>
      <c r="D147" s="178" t="s">
        <v>278</v>
      </c>
      <c r="E147" s="179">
        <v>2</v>
      </c>
      <c r="F147" s="180">
        <v>0</v>
      </c>
      <c r="G147" s="181">
        <f t="shared" si="0"/>
        <v>0</v>
      </c>
      <c r="H147" s="180">
        <v>0</v>
      </c>
      <c r="I147" s="181">
        <f t="shared" si="1"/>
        <v>0</v>
      </c>
      <c r="J147" s="180">
        <v>354</v>
      </c>
      <c r="K147" s="181">
        <f t="shared" si="2"/>
        <v>708</v>
      </c>
      <c r="L147" s="181">
        <v>21</v>
      </c>
      <c r="M147" s="181">
        <f t="shared" si="3"/>
        <v>0</v>
      </c>
      <c r="N147" s="179">
        <v>0</v>
      </c>
      <c r="O147" s="179">
        <f t="shared" si="4"/>
        <v>0</v>
      </c>
      <c r="P147" s="179">
        <v>0</v>
      </c>
      <c r="Q147" s="179">
        <f t="shared" si="5"/>
        <v>0</v>
      </c>
      <c r="R147" s="181"/>
      <c r="S147" s="181" t="s">
        <v>209</v>
      </c>
      <c r="T147" s="182" t="s">
        <v>210</v>
      </c>
      <c r="U147" s="157">
        <v>0</v>
      </c>
      <c r="V147" s="157">
        <f t="shared" si="6"/>
        <v>0</v>
      </c>
      <c r="W147" s="157"/>
      <c r="X147" s="157" t="s">
        <v>154</v>
      </c>
      <c r="Y147" s="157" t="s">
        <v>155</v>
      </c>
      <c r="Z147" s="147"/>
      <c r="AA147" s="147"/>
      <c r="AB147" s="147"/>
      <c r="AC147" s="147"/>
      <c r="AD147" s="147"/>
      <c r="AE147" s="147"/>
      <c r="AF147" s="147"/>
      <c r="AG147" s="147" t="s">
        <v>300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68">
        <v>55</v>
      </c>
      <c r="B148" s="169" t="s">
        <v>303</v>
      </c>
      <c r="C148" s="184" t="s">
        <v>304</v>
      </c>
      <c r="D148" s="170" t="s">
        <v>172</v>
      </c>
      <c r="E148" s="171">
        <v>55</v>
      </c>
      <c r="F148" s="172">
        <v>0</v>
      </c>
      <c r="G148" s="173">
        <f t="shared" si="0"/>
        <v>0</v>
      </c>
      <c r="H148" s="172">
        <v>326.45999999999998</v>
      </c>
      <c r="I148" s="173">
        <f t="shared" si="1"/>
        <v>17955.3</v>
      </c>
      <c r="J148" s="172">
        <v>692.54</v>
      </c>
      <c r="K148" s="173">
        <f t="shared" si="2"/>
        <v>38089.699999999997</v>
      </c>
      <c r="L148" s="173">
        <v>21</v>
      </c>
      <c r="M148" s="173">
        <f t="shared" si="3"/>
        <v>0</v>
      </c>
      <c r="N148" s="171">
        <v>8.7000000000000001E-4</v>
      </c>
      <c r="O148" s="171">
        <f t="shared" si="4"/>
        <v>0.05</v>
      </c>
      <c r="P148" s="171">
        <v>0</v>
      </c>
      <c r="Q148" s="171">
        <f t="shared" si="5"/>
        <v>0</v>
      </c>
      <c r="R148" s="173" t="s">
        <v>254</v>
      </c>
      <c r="S148" s="173" t="s">
        <v>153</v>
      </c>
      <c r="T148" s="174" t="s">
        <v>153</v>
      </c>
      <c r="U148" s="157">
        <v>0</v>
      </c>
      <c r="V148" s="157">
        <f t="shared" si="6"/>
        <v>0</v>
      </c>
      <c r="W148" s="157"/>
      <c r="X148" s="157" t="s">
        <v>255</v>
      </c>
      <c r="Y148" s="157" t="s">
        <v>155</v>
      </c>
      <c r="Z148" s="147"/>
      <c r="AA148" s="147"/>
      <c r="AB148" s="147"/>
      <c r="AC148" s="147"/>
      <c r="AD148" s="147"/>
      <c r="AE148" s="147"/>
      <c r="AF148" s="147"/>
      <c r="AG148" s="147" t="s">
        <v>256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2" x14ac:dyDescent="0.2">
      <c r="A149" s="154"/>
      <c r="B149" s="155"/>
      <c r="C149" s="246" t="s">
        <v>305</v>
      </c>
      <c r="D149" s="247"/>
      <c r="E149" s="247"/>
      <c r="F149" s="247"/>
      <c r="G149" s="24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158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68">
        <v>56</v>
      </c>
      <c r="B150" s="169" t="s">
        <v>306</v>
      </c>
      <c r="C150" s="184" t="s">
        <v>307</v>
      </c>
      <c r="D150" s="170" t="s">
        <v>0</v>
      </c>
      <c r="E150" s="171">
        <v>188.72499999999999</v>
      </c>
      <c r="F150" s="172">
        <v>0</v>
      </c>
      <c r="G150" s="173">
        <f>ROUND(E150*F150,2)</f>
        <v>0</v>
      </c>
      <c r="H150" s="172">
        <v>0</v>
      </c>
      <c r="I150" s="173">
        <f>ROUND(E150*H150,2)</f>
        <v>0</v>
      </c>
      <c r="J150" s="172">
        <v>1.6</v>
      </c>
      <c r="K150" s="173">
        <f>ROUND(E150*J150,2)</f>
        <v>301.95999999999998</v>
      </c>
      <c r="L150" s="173">
        <v>21</v>
      </c>
      <c r="M150" s="173">
        <f>G150*(1+L150/100)</f>
        <v>0</v>
      </c>
      <c r="N150" s="171">
        <v>0</v>
      </c>
      <c r="O150" s="171">
        <f>ROUND(E150*N150,2)</f>
        <v>0</v>
      </c>
      <c r="P150" s="171">
        <v>0</v>
      </c>
      <c r="Q150" s="171">
        <f>ROUND(E150*P150,2)</f>
        <v>0</v>
      </c>
      <c r="R150" s="173" t="s">
        <v>279</v>
      </c>
      <c r="S150" s="173" t="s">
        <v>153</v>
      </c>
      <c r="T150" s="174" t="s">
        <v>153</v>
      </c>
      <c r="U150" s="157">
        <v>0</v>
      </c>
      <c r="V150" s="157">
        <f>ROUND(E150*U150,2)</f>
        <v>0</v>
      </c>
      <c r="W150" s="157"/>
      <c r="X150" s="157" t="s">
        <v>249</v>
      </c>
      <c r="Y150" s="157" t="s">
        <v>155</v>
      </c>
      <c r="Z150" s="147"/>
      <c r="AA150" s="147"/>
      <c r="AB150" s="147"/>
      <c r="AC150" s="147"/>
      <c r="AD150" s="147"/>
      <c r="AE150" s="147"/>
      <c r="AF150" s="147"/>
      <c r="AG150" s="147" t="s">
        <v>250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2" x14ac:dyDescent="0.2">
      <c r="A151" s="154"/>
      <c r="B151" s="155"/>
      <c r="C151" s="246" t="s">
        <v>308</v>
      </c>
      <c r="D151" s="247"/>
      <c r="E151" s="247"/>
      <c r="F151" s="247"/>
      <c r="G151" s="24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158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x14ac:dyDescent="0.2">
      <c r="A152" s="161" t="s">
        <v>147</v>
      </c>
      <c r="B152" s="162" t="s">
        <v>91</v>
      </c>
      <c r="C152" s="183" t="s">
        <v>92</v>
      </c>
      <c r="D152" s="163"/>
      <c r="E152" s="164"/>
      <c r="F152" s="165"/>
      <c r="G152" s="165">
        <f>SUMIF(AG153:AG173,"&lt;&gt;NOR",G153:G173)</f>
        <v>0</v>
      </c>
      <c r="H152" s="165"/>
      <c r="I152" s="165">
        <f>SUM(I153:I173)</f>
        <v>32513.930000000004</v>
      </c>
      <c r="J152" s="165"/>
      <c r="K152" s="165">
        <f>SUM(K153:K173)</f>
        <v>90187.630000000019</v>
      </c>
      <c r="L152" s="165"/>
      <c r="M152" s="165">
        <f>SUM(M153:M173)</f>
        <v>0</v>
      </c>
      <c r="N152" s="164"/>
      <c r="O152" s="164">
        <f>SUM(O153:O173)</f>
        <v>0.26999999999999996</v>
      </c>
      <c r="P152" s="164"/>
      <c r="Q152" s="164">
        <f>SUM(Q153:Q173)</f>
        <v>0.5</v>
      </c>
      <c r="R152" s="165"/>
      <c r="S152" s="165"/>
      <c r="T152" s="166"/>
      <c r="U152" s="160"/>
      <c r="V152" s="160">
        <f>SUM(V153:V173)</f>
        <v>26.990000000000002</v>
      </c>
      <c r="W152" s="160"/>
      <c r="X152" s="160"/>
      <c r="Y152" s="160"/>
      <c r="AG152" t="s">
        <v>148</v>
      </c>
    </row>
    <row r="153" spans="1:60" outlineLevel="1" x14ac:dyDescent="0.2">
      <c r="A153" s="176">
        <v>57</v>
      </c>
      <c r="B153" s="177" t="s">
        <v>538</v>
      </c>
      <c r="C153" s="186" t="s">
        <v>539</v>
      </c>
      <c r="D153" s="178" t="s">
        <v>293</v>
      </c>
      <c r="E153" s="179">
        <v>5</v>
      </c>
      <c r="F153" s="180">
        <v>0</v>
      </c>
      <c r="G153" s="181">
        <f t="shared" ref="G153:G172" si="7">ROUND(E153*F153,2)</f>
        <v>0</v>
      </c>
      <c r="H153" s="180">
        <v>0</v>
      </c>
      <c r="I153" s="181">
        <f t="shared" ref="I153:I172" si="8">ROUND(E153*H153,2)</f>
        <v>0</v>
      </c>
      <c r="J153" s="180">
        <v>327</v>
      </c>
      <c r="K153" s="181">
        <f t="shared" ref="K153:K172" si="9">ROUND(E153*J153,2)</f>
        <v>1635</v>
      </c>
      <c r="L153" s="181">
        <v>21</v>
      </c>
      <c r="M153" s="181">
        <f t="shared" ref="M153:M172" si="10">G153*(1+L153/100)</f>
        <v>0</v>
      </c>
      <c r="N153" s="179">
        <v>0</v>
      </c>
      <c r="O153" s="179">
        <f t="shared" ref="O153:O172" si="11">ROUND(E153*N153,2)</f>
        <v>0</v>
      </c>
      <c r="P153" s="179">
        <v>1.933E-2</v>
      </c>
      <c r="Q153" s="179">
        <f t="shared" ref="Q153:Q172" si="12">ROUND(E153*P153,2)</f>
        <v>0.1</v>
      </c>
      <c r="R153" s="181" t="s">
        <v>279</v>
      </c>
      <c r="S153" s="181" t="s">
        <v>153</v>
      </c>
      <c r="T153" s="182" t="s">
        <v>153</v>
      </c>
      <c r="U153" s="157">
        <v>0.59</v>
      </c>
      <c r="V153" s="157">
        <f t="shared" ref="V153:V172" si="13">ROUND(E153*U153,2)</f>
        <v>2.95</v>
      </c>
      <c r="W153" s="157"/>
      <c r="X153" s="157" t="s">
        <v>154</v>
      </c>
      <c r="Y153" s="157" t="s">
        <v>155</v>
      </c>
      <c r="Z153" s="147"/>
      <c r="AA153" s="147"/>
      <c r="AB153" s="147"/>
      <c r="AC153" s="147"/>
      <c r="AD153" s="147"/>
      <c r="AE153" s="147"/>
      <c r="AF153" s="147"/>
      <c r="AG153" s="147" t="s">
        <v>156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ht="22.5" outlineLevel="1" x14ac:dyDescent="0.2">
      <c r="A154" s="176">
        <v>58</v>
      </c>
      <c r="B154" s="177" t="s">
        <v>540</v>
      </c>
      <c r="C154" s="186" t="s">
        <v>541</v>
      </c>
      <c r="D154" s="178" t="s">
        <v>293</v>
      </c>
      <c r="E154" s="179">
        <v>3</v>
      </c>
      <c r="F154" s="180">
        <v>0</v>
      </c>
      <c r="G154" s="181">
        <f t="shared" si="7"/>
        <v>0</v>
      </c>
      <c r="H154" s="180">
        <v>3463.09</v>
      </c>
      <c r="I154" s="181">
        <f t="shared" si="8"/>
        <v>10389.27</v>
      </c>
      <c r="J154" s="180">
        <v>736.91</v>
      </c>
      <c r="K154" s="181">
        <f t="shared" si="9"/>
        <v>2210.73</v>
      </c>
      <c r="L154" s="181">
        <v>21</v>
      </c>
      <c r="M154" s="181">
        <f t="shared" si="10"/>
        <v>0</v>
      </c>
      <c r="N154" s="179">
        <v>1.03E-2</v>
      </c>
      <c r="O154" s="179">
        <f t="shared" si="11"/>
        <v>0.03</v>
      </c>
      <c r="P154" s="179">
        <v>0</v>
      </c>
      <c r="Q154" s="179">
        <f t="shared" si="12"/>
        <v>0</v>
      </c>
      <c r="R154" s="181" t="s">
        <v>279</v>
      </c>
      <c r="S154" s="181" t="s">
        <v>153</v>
      </c>
      <c r="T154" s="182" t="s">
        <v>153</v>
      </c>
      <c r="U154" s="157">
        <v>0.97299999999999998</v>
      </c>
      <c r="V154" s="157">
        <f t="shared" si="13"/>
        <v>2.92</v>
      </c>
      <c r="W154" s="157"/>
      <c r="X154" s="157" t="s">
        <v>154</v>
      </c>
      <c r="Y154" s="157" t="s">
        <v>155</v>
      </c>
      <c r="Z154" s="147"/>
      <c r="AA154" s="147"/>
      <c r="AB154" s="147"/>
      <c r="AC154" s="147"/>
      <c r="AD154" s="147"/>
      <c r="AE154" s="147"/>
      <c r="AF154" s="147"/>
      <c r="AG154" s="147" t="s">
        <v>156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ht="22.5" outlineLevel="1" x14ac:dyDescent="0.2">
      <c r="A155" s="176">
        <v>59</v>
      </c>
      <c r="B155" s="177" t="s">
        <v>542</v>
      </c>
      <c r="C155" s="186" t="s">
        <v>543</v>
      </c>
      <c r="D155" s="178" t="s">
        <v>293</v>
      </c>
      <c r="E155" s="179">
        <v>1</v>
      </c>
      <c r="F155" s="180">
        <v>0</v>
      </c>
      <c r="G155" s="181">
        <f t="shared" si="7"/>
        <v>0</v>
      </c>
      <c r="H155" s="180">
        <v>7318.97</v>
      </c>
      <c r="I155" s="181">
        <f t="shared" si="8"/>
        <v>7318.97</v>
      </c>
      <c r="J155" s="180">
        <v>1136.03</v>
      </c>
      <c r="K155" s="181">
        <f t="shared" si="9"/>
        <v>1136.03</v>
      </c>
      <c r="L155" s="181">
        <v>21</v>
      </c>
      <c r="M155" s="181">
        <f t="shared" si="10"/>
        <v>0</v>
      </c>
      <c r="N155" s="179">
        <v>2.8799999999999999E-2</v>
      </c>
      <c r="O155" s="179">
        <f t="shared" si="11"/>
        <v>0.03</v>
      </c>
      <c r="P155" s="179">
        <v>0</v>
      </c>
      <c r="Q155" s="179">
        <f t="shared" si="12"/>
        <v>0</v>
      </c>
      <c r="R155" s="181" t="s">
        <v>279</v>
      </c>
      <c r="S155" s="181" t="s">
        <v>153</v>
      </c>
      <c r="T155" s="182" t="s">
        <v>153</v>
      </c>
      <c r="U155" s="157">
        <v>1.5</v>
      </c>
      <c r="V155" s="157">
        <f t="shared" si="13"/>
        <v>1.5</v>
      </c>
      <c r="W155" s="157"/>
      <c r="X155" s="157" t="s">
        <v>154</v>
      </c>
      <c r="Y155" s="157" t="s">
        <v>155</v>
      </c>
      <c r="Z155" s="147"/>
      <c r="AA155" s="147"/>
      <c r="AB155" s="147"/>
      <c r="AC155" s="147"/>
      <c r="AD155" s="147"/>
      <c r="AE155" s="147"/>
      <c r="AF155" s="147"/>
      <c r="AG155" s="147" t="s">
        <v>156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76">
        <v>60</v>
      </c>
      <c r="B156" s="177" t="s">
        <v>309</v>
      </c>
      <c r="C156" s="186" t="s">
        <v>310</v>
      </c>
      <c r="D156" s="178" t="s">
        <v>293</v>
      </c>
      <c r="E156" s="179">
        <v>4</v>
      </c>
      <c r="F156" s="180">
        <v>0</v>
      </c>
      <c r="G156" s="181">
        <f t="shared" si="7"/>
        <v>0</v>
      </c>
      <c r="H156" s="180">
        <v>0</v>
      </c>
      <c r="I156" s="181">
        <f t="shared" si="8"/>
        <v>0</v>
      </c>
      <c r="J156" s="180">
        <v>211.5</v>
      </c>
      <c r="K156" s="181">
        <f t="shared" si="9"/>
        <v>846</v>
      </c>
      <c r="L156" s="181">
        <v>21</v>
      </c>
      <c r="M156" s="181">
        <f t="shared" si="10"/>
        <v>0</v>
      </c>
      <c r="N156" s="179">
        <v>0</v>
      </c>
      <c r="O156" s="179">
        <f t="shared" si="11"/>
        <v>0</v>
      </c>
      <c r="P156" s="179">
        <v>1.9460000000000002E-2</v>
      </c>
      <c r="Q156" s="179">
        <f t="shared" si="12"/>
        <v>0.08</v>
      </c>
      <c r="R156" s="181" t="s">
        <v>279</v>
      </c>
      <c r="S156" s="181" t="s">
        <v>153</v>
      </c>
      <c r="T156" s="182" t="s">
        <v>153</v>
      </c>
      <c r="U156" s="157">
        <v>0.38200000000000001</v>
      </c>
      <c r="V156" s="157">
        <f t="shared" si="13"/>
        <v>1.53</v>
      </c>
      <c r="W156" s="157"/>
      <c r="X156" s="157" t="s">
        <v>154</v>
      </c>
      <c r="Y156" s="157" t="s">
        <v>155</v>
      </c>
      <c r="Z156" s="147"/>
      <c r="AA156" s="147"/>
      <c r="AB156" s="147"/>
      <c r="AC156" s="147"/>
      <c r="AD156" s="147"/>
      <c r="AE156" s="147"/>
      <c r="AF156" s="147"/>
      <c r="AG156" s="147" t="s">
        <v>156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ht="22.5" outlineLevel="1" x14ac:dyDescent="0.2">
      <c r="A157" s="176">
        <v>61</v>
      </c>
      <c r="B157" s="177" t="s">
        <v>544</v>
      </c>
      <c r="C157" s="186" t="s">
        <v>545</v>
      </c>
      <c r="D157" s="178" t="s">
        <v>293</v>
      </c>
      <c r="E157" s="179">
        <v>1</v>
      </c>
      <c r="F157" s="180">
        <v>0</v>
      </c>
      <c r="G157" s="181">
        <f t="shared" si="7"/>
        <v>0</v>
      </c>
      <c r="H157" s="180">
        <v>13076.49</v>
      </c>
      <c r="I157" s="181">
        <f t="shared" si="8"/>
        <v>13076.49</v>
      </c>
      <c r="J157" s="180">
        <v>2083.5100000000002</v>
      </c>
      <c r="K157" s="181">
        <f t="shared" si="9"/>
        <v>2083.5100000000002</v>
      </c>
      <c r="L157" s="181">
        <v>21</v>
      </c>
      <c r="M157" s="181">
        <f t="shared" si="10"/>
        <v>0</v>
      </c>
      <c r="N157" s="179">
        <v>8.6840000000000001E-2</v>
      </c>
      <c r="O157" s="179">
        <f t="shared" si="11"/>
        <v>0.09</v>
      </c>
      <c r="P157" s="179">
        <v>0</v>
      </c>
      <c r="Q157" s="179">
        <f t="shared" si="12"/>
        <v>0</v>
      </c>
      <c r="R157" s="181" t="s">
        <v>279</v>
      </c>
      <c r="S157" s="181" t="s">
        <v>153</v>
      </c>
      <c r="T157" s="182" t="s">
        <v>153</v>
      </c>
      <c r="U157" s="157">
        <v>3.1440000000000001</v>
      </c>
      <c r="V157" s="157">
        <f t="shared" si="13"/>
        <v>3.14</v>
      </c>
      <c r="W157" s="157"/>
      <c r="X157" s="157" t="s">
        <v>154</v>
      </c>
      <c r="Y157" s="157" t="s">
        <v>155</v>
      </c>
      <c r="Z157" s="147"/>
      <c r="AA157" s="147"/>
      <c r="AB157" s="147"/>
      <c r="AC157" s="147"/>
      <c r="AD157" s="147"/>
      <c r="AE157" s="147"/>
      <c r="AF157" s="147"/>
      <c r="AG157" s="147" t="s">
        <v>156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76">
        <v>62</v>
      </c>
      <c r="B158" s="177" t="s">
        <v>546</v>
      </c>
      <c r="C158" s="186" t="s">
        <v>547</v>
      </c>
      <c r="D158" s="178" t="s">
        <v>293</v>
      </c>
      <c r="E158" s="179">
        <v>2</v>
      </c>
      <c r="F158" s="180">
        <v>0</v>
      </c>
      <c r="G158" s="181">
        <f t="shared" si="7"/>
        <v>0</v>
      </c>
      <c r="H158" s="180">
        <v>0</v>
      </c>
      <c r="I158" s="181">
        <f t="shared" si="8"/>
        <v>0</v>
      </c>
      <c r="J158" s="180">
        <v>463.5</v>
      </c>
      <c r="K158" s="181">
        <f t="shared" si="9"/>
        <v>927</v>
      </c>
      <c r="L158" s="181">
        <v>21</v>
      </c>
      <c r="M158" s="181">
        <f t="shared" si="10"/>
        <v>0</v>
      </c>
      <c r="N158" s="179">
        <v>0</v>
      </c>
      <c r="O158" s="179">
        <f t="shared" si="11"/>
        <v>0</v>
      </c>
      <c r="P158" s="179">
        <v>0.155</v>
      </c>
      <c r="Q158" s="179">
        <f t="shared" si="12"/>
        <v>0.31</v>
      </c>
      <c r="R158" s="181" t="s">
        <v>279</v>
      </c>
      <c r="S158" s="181" t="s">
        <v>153</v>
      </c>
      <c r="T158" s="182" t="s">
        <v>153</v>
      </c>
      <c r="U158" s="157">
        <v>0.84</v>
      </c>
      <c r="V158" s="157">
        <f t="shared" si="13"/>
        <v>1.68</v>
      </c>
      <c r="W158" s="157"/>
      <c r="X158" s="157" t="s">
        <v>154</v>
      </c>
      <c r="Y158" s="157" t="s">
        <v>155</v>
      </c>
      <c r="Z158" s="147"/>
      <c r="AA158" s="147"/>
      <c r="AB158" s="147"/>
      <c r="AC158" s="147"/>
      <c r="AD158" s="147"/>
      <c r="AE158" s="147"/>
      <c r="AF158" s="147"/>
      <c r="AG158" s="147" t="s">
        <v>156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ht="22.5" outlineLevel="1" x14ac:dyDescent="0.2">
      <c r="A159" s="176">
        <v>63</v>
      </c>
      <c r="B159" s="177" t="s">
        <v>548</v>
      </c>
      <c r="C159" s="186" t="s">
        <v>549</v>
      </c>
      <c r="D159" s="178" t="s">
        <v>293</v>
      </c>
      <c r="E159" s="179">
        <v>12</v>
      </c>
      <c r="F159" s="180">
        <v>0</v>
      </c>
      <c r="G159" s="181">
        <f t="shared" si="7"/>
        <v>0</v>
      </c>
      <c r="H159" s="180">
        <v>144.1</v>
      </c>
      <c r="I159" s="181">
        <f t="shared" si="8"/>
        <v>1729.2</v>
      </c>
      <c r="J159" s="180">
        <v>159.4</v>
      </c>
      <c r="K159" s="181">
        <f t="shared" si="9"/>
        <v>1912.8</v>
      </c>
      <c r="L159" s="181">
        <v>21</v>
      </c>
      <c r="M159" s="181">
        <f t="shared" si="10"/>
        <v>0</v>
      </c>
      <c r="N159" s="179">
        <v>1.7000000000000001E-4</v>
      </c>
      <c r="O159" s="179">
        <f t="shared" si="11"/>
        <v>0</v>
      </c>
      <c r="P159" s="179">
        <v>0</v>
      </c>
      <c r="Q159" s="179">
        <f t="shared" si="12"/>
        <v>0</v>
      </c>
      <c r="R159" s="181" t="s">
        <v>279</v>
      </c>
      <c r="S159" s="181" t="s">
        <v>153</v>
      </c>
      <c r="T159" s="182" t="s">
        <v>153</v>
      </c>
      <c r="U159" s="157">
        <v>0.22700000000000001</v>
      </c>
      <c r="V159" s="157">
        <f t="shared" si="13"/>
        <v>2.72</v>
      </c>
      <c r="W159" s="157"/>
      <c r="X159" s="157" t="s">
        <v>154</v>
      </c>
      <c r="Y159" s="157" t="s">
        <v>155</v>
      </c>
      <c r="Z159" s="147"/>
      <c r="AA159" s="147"/>
      <c r="AB159" s="147"/>
      <c r="AC159" s="147"/>
      <c r="AD159" s="147"/>
      <c r="AE159" s="147"/>
      <c r="AF159" s="147"/>
      <c r="AG159" s="147" t="s">
        <v>300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76">
        <v>64</v>
      </c>
      <c r="B160" s="177" t="s">
        <v>550</v>
      </c>
      <c r="C160" s="186" t="s">
        <v>551</v>
      </c>
      <c r="D160" s="178" t="s">
        <v>278</v>
      </c>
      <c r="E160" s="179">
        <v>5</v>
      </c>
      <c r="F160" s="180">
        <v>0</v>
      </c>
      <c r="G160" s="181">
        <f t="shared" si="7"/>
        <v>0</v>
      </c>
      <c r="H160" s="180">
        <v>0</v>
      </c>
      <c r="I160" s="181">
        <f t="shared" si="8"/>
        <v>0</v>
      </c>
      <c r="J160" s="180">
        <v>63.1</v>
      </c>
      <c r="K160" s="181">
        <f t="shared" si="9"/>
        <v>315.5</v>
      </c>
      <c r="L160" s="181">
        <v>21</v>
      </c>
      <c r="M160" s="181">
        <f t="shared" si="10"/>
        <v>0</v>
      </c>
      <c r="N160" s="179">
        <v>0</v>
      </c>
      <c r="O160" s="179">
        <f t="shared" si="11"/>
        <v>0</v>
      </c>
      <c r="P160" s="179">
        <v>4.8999999999999998E-4</v>
      </c>
      <c r="Q160" s="179">
        <f t="shared" si="12"/>
        <v>0</v>
      </c>
      <c r="R160" s="181" t="s">
        <v>279</v>
      </c>
      <c r="S160" s="181" t="s">
        <v>153</v>
      </c>
      <c r="T160" s="182" t="s">
        <v>153</v>
      </c>
      <c r="U160" s="157">
        <v>0.11</v>
      </c>
      <c r="V160" s="157">
        <f t="shared" si="13"/>
        <v>0.55000000000000004</v>
      </c>
      <c r="W160" s="157"/>
      <c r="X160" s="157" t="s">
        <v>154</v>
      </c>
      <c r="Y160" s="157" t="s">
        <v>155</v>
      </c>
      <c r="Z160" s="147"/>
      <c r="AA160" s="147"/>
      <c r="AB160" s="147"/>
      <c r="AC160" s="147"/>
      <c r="AD160" s="147"/>
      <c r="AE160" s="147"/>
      <c r="AF160" s="147"/>
      <c r="AG160" s="147" t="s">
        <v>156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76">
        <v>65</v>
      </c>
      <c r="B161" s="177" t="s">
        <v>318</v>
      </c>
      <c r="C161" s="186" t="s">
        <v>319</v>
      </c>
      <c r="D161" s="178" t="s">
        <v>293</v>
      </c>
      <c r="E161" s="179">
        <v>4</v>
      </c>
      <c r="F161" s="180">
        <v>0</v>
      </c>
      <c r="G161" s="181">
        <f t="shared" si="7"/>
        <v>0</v>
      </c>
      <c r="H161" s="180">
        <v>0</v>
      </c>
      <c r="I161" s="181">
        <f t="shared" si="8"/>
        <v>0</v>
      </c>
      <c r="J161" s="180">
        <v>120.5</v>
      </c>
      <c r="K161" s="181">
        <f t="shared" si="9"/>
        <v>482</v>
      </c>
      <c r="L161" s="181">
        <v>21</v>
      </c>
      <c r="M161" s="181">
        <f t="shared" si="10"/>
        <v>0</v>
      </c>
      <c r="N161" s="179">
        <v>0</v>
      </c>
      <c r="O161" s="179">
        <f t="shared" si="11"/>
        <v>0</v>
      </c>
      <c r="P161" s="179">
        <v>1.56E-3</v>
      </c>
      <c r="Q161" s="179">
        <f t="shared" si="12"/>
        <v>0.01</v>
      </c>
      <c r="R161" s="181" t="s">
        <v>279</v>
      </c>
      <c r="S161" s="181" t="s">
        <v>153</v>
      </c>
      <c r="T161" s="182" t="s">
        <v>153</v>
      </c>
      <c r="U161" s="157">
        <v>0.22</v>
      </c>
      <c r="V161" s="157">
        <f t="shared" si="13"/>
        <v>0.88</v>
      </c>
      <c r="W161" s="157"/>
      <c r="X161" s="157" t="s">
        <v>154</v>
      </c>
      <c r="Y161" s="157" t="s">
        <v>155</v>
      </c>
      <c r="Z161" s="147"/>
      <c r="AA161" s="147"/>
      <c r="AB161" s="147"/>
      <c r="AC161" s="147"/>
      <c r="AD161" s="147"/>
      <c r="AE161" s="147"/>
      <c r="AF161" s="147"/>
      <c r="AG161" s="147" t="s">
        <v>156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76">
        <v>66</v>
      </c>
      <c r="B162" s="177" t="s">
        <v>552</v>
      </c>
      <c r="C162" s="186" t="s">
        <v>553</v>
      </c>
      <c r="D162" s="178" t="s">
        <v>293</v>
      </c>
      <c r="E162" s="179">
        <v>3</v>
      </c>
      <c r="F162" s="180">
        <v>0</v>
      </c>
      <c r="G162" s="181">
        <f t="shared" si="7"/>
        <v>0</v>
      </c>
      <c r="H162" s="180">
        <v>0</v>
      </c>
      <c r="I162" s="181">
        <f t="shared" si="8"/>
        <v>0</v>
      </c>
      <c r="J162" s="180">
        <v>2900</v>
      </c>
      <c r="K162" s="181">
        <f t="shared" si="9"/>
        <v>8700</v>
      </c>
      <c r="L162" s="181">
        <v>21</v>
      </c>
      <c r="M162" s="181">
        <f t="shared" si="10"/>
        <v>0</v>
      </c>
      <c r="N162" s="179">
        <v>0</v>
      </c>
      <c r="O162" s="179">
        <f t="shared" si="11"/>
        <v>0</v>
      </c>
      <c r="P162" s="179">
        <v>0</v>
      </c>
      <c r="Q162" s="179">
        <f t="shared" si="12"/>
        <v>0</v>
      </c>
      <c r="R162" s="181"/>
      <c r="S162" s="181" t="s">
        <v>209</v>
      </c>
      <c r="T162" s="182" t="s">
        <v>210</v>
      </c>
      <c r="U162" s="157">
        <v>0</v>
      </c>
      <c r="V162" s="157">
        <f t="shared" si="13"/>
        <v>0</v>
      </c>
      <c r="W162" s="157"/>
      <c r="X162" s="157" t="s">
        <v>154</v>
      </c>
      <c r="Y162" s="157" t="s">
        <v>155</v>
      </c>
      <c r="Z162" s="147"/>
      <c r="AA162" s="147"/>
      <c r="AB162" s="147"/>
      <c r="AC162" s="147"/>
      <c r="AD162" s="147"/>
      <c r="AE162" s="147"/>
      <c r="AF162" s="147"/>
      <c r="AG162" s="147" t="s">
        <v>300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76">
        <v>67</v>
      </c>
      <c r="B163" s="177" t="s">
        <v>554</v>
      </c>
      <c r="C163" s="186" t="s">
        <v>555</v>
      </c>
      <c r="D163" s="178" t="s">
        <v>293</v>
      </c>
      <c r="E163" s="179">
        <v>3</v>
      </c>
      <c r="F163" s="180">
        <v>0</v>
      </c>
      <c r="G163" s="181">
        <f t="shared" si="7"/>
        <v>0</v>
      </c>
      <c r="H163" s="180">
        <v>0</v>
      </c>
      <c r="I163" s="181">
        <f t="shared" si="8"/>
        <v>0</v>
      </c>
      <c r="J163" s="180">
        <v>7300</v>
      </c>
      <c r="K163" s="181">
        <f t="shared" si="9"/>
        <v>21900</v>
      </c>
      <c r="L163" s="181">
        <v>21</v>
      </c>
      <c r="M163" s="181">
        <f t="shared" si="10"/>
        <v>0</v>
      </c>
      <c r="N163" s="179">
        <v>1.4749999999999999E-2</v>
      </c>
      <c r="O163" s="179">
        <f t="shared" si="11"/>
        <v>0.04</v>
      </c>
      <c r="P163" s="179">
        <v>0</v>
      </c>
      <c r="Q163" s="179">
        <f t="shared" si="12"/>
        <v>0</v>
      </c>
      <c r="R163" s="181"/>
      <c r="S163" s="181" t="s">
        <v>209</v>
      </c>
      <c r="T163" s="182" t="s">
        <v>210</v>
      </c>
      <c r="U163" s="157">
        <v>0.97</v>
      </c>
      <c r="V163" s="157">
        <f t="shared" si="13"/>
        <v>2.91</v>
      </c>
      <c r="W163" s="157"/>
      <c r="X163" s="157" t="s">
        <v>154</v>
      </c>
      <c r="Y163" s="157" t="s">
        <v>155</v>
      </c>
      <c r="Z163" s="147"/>
      <c r="AA163" s="147"/>
      <c r="AB163" s="147"/>
      <c r="AC163" s="147"/>
      <c r="AD163" s="147"/>
      <c r="AE163" s="147"/>
      <c r="AF163" s="147"/>
      <c r="AG163" s="147" t="s">
        <v>156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6">
        <v>68</v>
      </c>
      <c r="B164" s="177" t="s">
        <v>556</v>
      </c>
      <c r="C164" s="186" t="s">
        <v>557</v>
      </c>
      <c r="D164" s="178" t="s">
        <v>293</v>
      </c>
      <c r="E164" s="179">
        <v>1</v>
      </c>
      <c r="F164" s="180">
        <v>0</v>
      </c>
      <c r="G164" s="181">
        <f t="shared" si="7"/>
        <v>0</v>
      </c>
      <c r="H164" s="180">
        <v>0</v>
      </c>
      <c r="I164" s="181">
        <f t="shared" si="8"/>
        <v>0</v>
      </c>
      <c r="J164" s="180">
        <v>6500</v>
      </c>
      <c r="K164" s="181">
        <f t="shared" si="9"/>
        <v>6500</v>
      </c>
      <c r="L164" s="181">
        <v>21</v>
      </c>
      <c r="M164" s="181">
        <f t="shared" si="10"/>
        <v>0</v>
      </c>
      <c r="N164" s="179">
        <v>2.3769999999999999E-2</v>
      </c>
      <c r="O164" s="179">
        <f t="shared" si="11"/>
        <v>0.02</v>
      </c>
      <c r="P164" s="179">
        <v>0</v>
      </c>
      <c r="Q164" s="179">
        <f t="shared" si="12"/>
        <v>0</v>
      </c>
      <c r="R164" s="181"/>
      <c r="S164" s="181" t="s">
        <v>209</v>
      </c>
      <c r="T164" s="182" t="s">
        <v>210</v>
      </c>
      <c r="U164" s="157">
        <v>0.86</v>
      </c>
      <c r="V164" s="157">
        <f t="shared" si="13"/>
        <v>0.86</v>
      </c>
      <c r="W164" s="157"/>
      <c r="X164" s="157" t="s">
        <v>154</v>
      </c>
      <c r="Y164" s="157" t="s">
        <v>155</v>
      </c>
      <c r="Z164" s="147"/>
      <c r="AA164" s="147"/>
      <c r="AB164" s="147"/>
      <c r="AC164" s="147"/>
      <c r="AD164" s="147"/>
      <c r="AE164" s="147"/>
      <c r="AF164" s="147"/>
      <c r="AG164" s="147" t="s">
        <v>156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76">
        <v>69</v>
      </c>
      <c r="B165" s="177" t="s">
        <v>558</v>
      </c>
      <c r="C165" s="186" t="s">
        <v>559</v>
      </c>
      <c r="D165" s="178" t="s">
        <v>293</v>
      </c>
      <c r="E165" s="179">
        <v>1</v>
      </c>
      <c r="F165" s="180">
        <v>0</v>
      </c>
      <c r="G165" s="181">
        <f t="shared" si="7"/>
        <v>0</v>
      </c>
      <c r="H165" s="180">
        <v>0</v>
      </c>
      <c r="I165" s="181">
        <f t="shared" si="8"/>
        <v>0</v>
      </c>
      <c r="J165" s="180">
        <v>2990</v>
      </c>
      <c r="K165" s="181">
        <f t="shared" si="9"/>
        <v>2990</v>
      </c>
      <c r="L165" s="181">
        <v>21</v>
      </c>
      <c r="M165" s="181">
        <f t="shared" si="10"/>
        <v>0</v>
      </c>
      <c r="N165" s="179">
        <v>1.651E-2</v>
      </c>
      <c r="O165" s="179">
        <f t="shared" si="11"/>
        <v>0.02</v>
      </c>
      <c r="P165" s="179">
        <v>0</v>
      </c>
      <c r="Q165" s="179">
        <f t="shared" si="12"/>
        <v>0</v>
      </c>
      <c r="R165" s="181"/>
      <c r="S165" s="181" t="s">
        <v>209</v>
      </c>
      <c r="T165" s="182" t="s">
        <v>210</v>
      </c>
      <c r="U165" s="157">
        <v>1.19</v>
      </c>
      <c r="V165" s="157">
        <f t="shared" si="13"/>
        <v>1.19</v>
      </c>
      <c r="W165" s="157"/>
      <c r="X165" s="157" t="s">
        <v>154</v>
      </c>
      <c r="Y165" s="157" t="s">
        <v>155</v>
      </c>
      <c r="Z165" s="147"/>
      <c r="AA165" s="147"/>
      <c r="AB165" s="147"/>
      <c r="AC165" s="147"/>
      <c r="AD165" s="147"/>
      <c r="AE165" s="147"/>
      <c r="AF165" s="147"/>
      <c r="AG165" s="147" t="s">
        <v>156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1" x14ac:dyDescent="0.2">
      <c r="A166" s="176">
        <v>70</v>
      </c>
      <c r="B166" s="177" t="s">
        <v>560</v>
      </c>
      <c r="C166" s="186" t="s">
        <v>561</v>
      </c>
      <c r="D166" s="178" t="s">
        <v>293</v>
      </c>
      <c r="E166" s="179">
        <v>3</v>
      </c>
      <c r="F166" s="180">
        <v>0</v>
      </c>
      <c r="G166" s="181">
        <f t="shared" si="7"/>
        <v>0</v>
      </c>
      <c r="H166" s="180">
        <v>0</v>
      </c>
      <c r="I166" s="181">
        <f t="shared" si="8"/>
        <v>0</v>
      </c>
      <c r="J166" s="180">
        <v>2900</v>
      </c>
      <c r="K166" s="181">
        <f t="shared" si="9"/>
        <v>8700</v>
      </c>
      <c r="L166" s="181">
        <v>21</v>
      </c>
      <c r="M166" s="181">
        <f t="shared" si="10"/>
        <v>0</v>
      </c>
      <c r="N166" s="179">
        <v>1.23E-2</v>
      </c>
      <c r="O166" s="179">
        <f t="shared" si="11"/>
        <v>0.04</v>
      </c>
      <c r="P166" s="179">
        <v>0</v>
      </c>
      <c r="Q166" s="179">
        <f t="shared" si="12"/>
        <v>0</v>
      </c>
      <c r="R166" s="181"/>
      <c r="S166" s="181" t="s">
        <v>209</v>
      </c>
      <c r="T166" s="182" t="s">
        <v>210</v>
      </c>
      <c r="U166" s="157">
        <v>1.1890000000000001</v>
      </c>
      <c r="V166" s="157">
        <f t="shared" si="13"/>
        <v>3.57</v>
      </c>
      <c r="W166" s="157"/>
      <c r="X166" s="157" t="s">
        <v>154</v>
      </c>
      <c r="Y166" s="157" t="s">
        <v>155</v>
      </c>
      <c r="Z166" s="147"/>
      <c r="AA166" s="147"/>
      <c r="AB166" s="147"/>
      <c r="AC166" s="147"/>
      <c r="AD166" s="147"/>
      <c r="AE166" s="147"/>
      <c r="AF166" s="147"/>
      <c r="AG166" s="147" t="s">
        <v>156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76">
        <v>71</v>
      </c>
      <c r="B167" s="177" t="s">
        <v>562</v>
      </c>
      <c r="C167" s="186" t="s">
        <v>563</v>
      </c>
      <c r="D167" s="178" t="s">
        <v>278</v>
      </c>
      <c r="E167" s="179">
        <v>2</v>
      </c>
      <c r="F167" s="180">
        <v>0</v>
      </c>
      <c r="G167" s="181">
        <f t="shared" si="7"/>
        <v>0</v>
      </c>
      <c r="H167" s="180">
        <v>0</v>
      </c>
      <c r="I167" s="181">
        <f t="shared" si="8"/>
        <v>0</v>
      </c>
      <c r="J167" s="180">
        <v>4600</v>
      </c>
      <c r="K167" s="181">
        <f t="shared" si="9"/>
        <v>9200</v>
      </c>
      <c r="L167" s="181">
        <v>21</v>
      </c>
      <c r="M167" s="181">
        <f t="shared" si="10"/>
        <v>0</v>
      </c>
      <c r="N167" s="179">
        <v>0</v>
      </c>
      <c r="O167" s="179">
        <f t="shared" si="11"/>
        <v>0</v>
      </c>
      <c r="P167" s="179">
        <v>0</v>
      </c>
      <c r="Q167" s="179">
        <f t="shared" si="12"/>
        <v>0</v>
      </c>
      <c r="R167" s="181"/>
      <c r="S167" s="181" t="s">
        <v>209</v>
      </c>
      <c r="T167" s="182" t="s">
        <v>210</v>
      </c>
      <c r="U167" s="157">
        <v>0</v>
      </c>
      <c r="V167" s="157">
        <f t="shared" si="13"/>
        <v>0</v>
      </c>
      <c r="W167" s="157"/>
      <c r="X167" s="157" t="s">
        <v>154</v>
      </c>
      <c r="Y167" s="157" t="s">
        <v>155</v>
      </c>
      <c r="Z167" s="147"/>
      <c r="AA167" s="147"/>
      <c r="AB167" s="147"/>
      <c r="AC167" s="147"/>
      <c r="AD167" s="147"/>
      <c r="AE167" s="147"/>
      <c r="AF167" s="147"/>
      <c r="AG167" s="147" t="s">
        <v>156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76">
        <v>72</v>
      </c>
      <c r="B168" s="177" t="s">
        <v>564</v>
      </c>
      <c r="C168" s="186" t="s">
        <v>565</v>
      </c>
      <c r="D168" s="178" t="s">
        <v>278</v>
      </c>
      <c r="E168" s="179">
        <v>4</v>
      </c>
      <c r="F168" s="180">
        <v>0</v>
      </c>
      <c r="G168" s="181">
        <f t="shared" si="7"/>
        <v>0</v>
      </c>
      <c r="H168" s="180">
        <v>0</v>
      </c>
      <c r="I168" s="181">
        <f t="shared" si="8"/>
        <v>0</v>
      </c>
      <c r="J168" s="180">
        <v>2405.0100000000002</v>
      </c>
      <c r="K168" s="181">
        <f t="shared" si="9"/>
        <v>9620.0400000000009</v>
      </c>
      <c r="L168" s="181">
        <v>21</v>
      </c>
      <c r="M168" s="181">
        <f t="shared" si="10"/>
        <v>0</v>
      </c>
      <c r="N168" s="179">
        <v>0</v>
      </c>
      <c r="O168" s="179">
        <f t="shared" si="11"/>
        <v>0</v>
      </c>
      <c r="P168" s="179">
        <v>0</v>
      </c>
      <c r="Q168" s="179">
        <f t="shared" si="12"/>
        <v>0</v>
      </c>
      <c r="R168" s="181"/>
      <c r="S168" s="181" t="s">
        <v>209</v>
      </c>
      <c r="T168" s="182" t="s">
        <v>210</v>
      </c>
      <c r="U168" s="157">
        <v>0</v>
      </c>
      <c r="V168" s="157">
        <f t="shared" si="13"/>
        <v>0</v>
      </c>
      <c r="W168" s="157"/>
      <c r="X168" s="157" t="s">
        <v>154</v>
      </c>
      <c r="Y168" s="157" t="s">
        <v>155</v>
      </c>
      <c r="Z168" s="147"/>
      <c r="AA168" s="147"/>
      <c r="AB168" s="147"/>
      <c r="AC168" s="147"/>
      <c r="AD168" s="147"/>
      <c r="AE168" s="147"/>
      <c r="AF168" s="147"/>
      <c r="AG168" s="147" t="s">
        <v>300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76">
        <v>73</v>
      </c>
      <c r="B169" s="177" t="s">
        <v>566</v>
      </c>
      <c r="C169" s="186" t="s">
        <v>567</v>
      </c>
      <c r="D169" s="178" t="s">
        <v>293</v>
      </c>
      <c r="E169" s="179">
        <v>1</v>
      </c>
      <c r="F169" s="180">
        <v>0</v>
      </c>
      <c r="G169" s="181">
        <f t="shared" si="7"/>
        <v>0</v>
      </c>
      <c r="H169" s="180">
        <v>0</v>
      </c>
      <c r="I169" s="181">
        <f t="shared" si="8"/>
        <v>0</v>
      </c>
      <c r="J169" s="180">
        <v>3100</v>
      </c>
      <c r="K169" s="181">
        <f t="shared" si="9"/>
        <v>3100</v>
      </c>
      <c r="L169" s="181">
        <v>21</v>
      </c>
      <c r="M169" s="181">
        <f t="shared" si="10"/>
        <v>0</v>
      </c>
      <c r="N169" s="179">
        <v>1.1199999999999999E-3</v>
      </c>
      <c r="O169" s="179">
        <f t="shared" si="11"/>
        <v>0</v>
      </c>
      <c r="P169" s="179">
        <v>0</v>
      </c>
      <c r="Q169" s="179">
        <f t="shared" si="12"/>
        <v>0</v>
      </c>
      <c r="R169" s="181"/>
      <c r="S169" s="181" t="s">
        <v>209</v>
      </c>
      <c r="T169" s="182" t="s">
        <v>210</v>
      </c>
      <c r="U169" s="157">
        <v>0.59</v>
      </c>
      <c r="V169" s="157">
        <f t="shared" si="13"/>
        <v>0.59</v>
      </c>
      <c r="W169" s="157"/>
      <c r="X169" s="157" t="s">
        <v>154</v>
      </c>
      <c r="Y169" s="157" t="s">
        <v>155</v>
      </c>
      <c r="Z169" s="147"/>
      <c r="AA169" s="147"/>
      <c r="AB169" s="147"/>
      <c r="AC169" s="147"/>
      <c r="AD169" s="147"/>
      <c r="AE169" s="147"/>
      <c r="AF169" s="147"/>
      <c r="AG169" s="147" t="s">
        <v>156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76">
        <v>74</v>
      </c>
      <c r="B170" s="177" t="s">
        <v>568</v>
      </c>
      <c r="C170" s="186" t="s">
        <v>569</v>
      </c>
      <c r="D170" s="178" t="s">
        <v>278</v>
      </c>
      <c r="E170" s="179">
        <v>4</v>
      </c>
      <c r="F170" s="180">
        <v>0</v>
      </c>
      <c r="G170" s="181">
        <f t="shared" si="7"/>
        <v>0</v>
      </c>
      <c r="H170" s="180">
        <v>0</v>
      </c>
      <c r="I170" s="181">
        <f t="shared" si="8"/>
        <v>0</v>
      </c>
      <c r="J170" s="180">
        <v>394.5</v>
      </c>
      <c r="K170" s="181">
        <f t="shared" si="9"/>
        <v>1578</v>
      </c>
      <c r="L170" s="181">
        <v>21</v>
      </c>
      <c r="M170" s="181">
        <f t="shared" si="10"/>
        <v>0</v>
      </c>
      <c r="N170" s="179">
        <v>0</v>
      </c>
      <c r="O170" s="179">
        <f t="shared" si="11"/>
        <v>0</v>
      </c>
      <c r="P170" s="179">
        <v>0</v>
      </c>
      <c r="Q170" s="179">
        <f t="shared" si="12"/>
        <v>0</v>
      </c>
      <c r="R170" s="181"/>
      <c r="S170" s="181" t="s">
        <v>209</v>
      </c>
      <c r="T170" s="182" t="s">
        <v>210</v>
      </c>
      <c r="U170" s="157">
        <v>0</v>
      </c>
      <c r="V170" s="157">
        <f t="shared" si="13"/>
        <v>0</v>
      </c>
      <c r="W170" s="157"/>
      <c r="X170" s="157" t="s">
        <v>154</v>
      </c>
      <c r="Y170" s="157" t="s">
        <v>155</v>
      </c>
      <c r="Z170" s="147"/>
      <c r="AA170" s="147"/>
      <c r="AB170" s="147"/>
      <c r="AC170" s="147"/>
      <c r="AD170" s="147"/>
      <c r="AE170" s="147"/>
      <c r="AF170" s="147"/>
      <c r="AG170" s="147" t="s">
        <v>300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76">
        <v>75</v>
      </c>
      <c r="B171" s="177" t="s">
        <v>570</v>
      </c>
      <c r="C171" s="186" t="s">
        <v>571</v>
      </c>
      <c r="D171" s="178" t="s">
        <v>293</v>
      </c>
      <c r="E171" s="179">
        <v>3</v>
      </c>
      <c r="F171" s="180">
        <v>0</v>
      </c>
      <c r="G171" s="181">
        <f t="shared" si="7"/>
        <v>0</v>
      </c>
      <c r="H171" s="180">
        <v>0</v>
      </c>
      <c r="I171" s="181">
        <f t="shared" si="8"/>
        <v>0</v>
      </c>
      <c r="J171" s="180">
        <v>1950</v>
      </c>
      <c r="K171" s="181">
        <f t="shared" si="9"/>
        <v>5850</v>
      </c>
      <c r="L171" s="181">
        <v>21</v>
      </c>
      <c r="M171" s="181">
        <f t="shared" si="10"/>
        <v>0</v>
      </c>
      <c r="N171" s="179">
        <v>0</v>
      </c>
      <c r="O171" s="179">
        <f t="shared" si="11"/>
        <v>0</v>
      </c>
      <c r="P171" s="179">
        <v>0</v>
      </c>
      <c r="Q171" s="179">
        <f t="shared" si="12"/>
        <v>0</v>
      </c>
      <c r="R171" s="181"/>
      <c r="S171" s="181" t="s">
        <v>209</v>
      </c>
      <c r="T171" s="182" t="s">
        <v>210</v>
      </c>
      <c r="U171" s="157">
        <v>0</v>
      </c>
      <c r="V171" s="157">
        <f t="shared" si="13"/>
        <v>0</v>
      </c>
      <c r="W171" s="157"/>
      <c r="X171" s="157" t="s">
        <v>154</v>
      </c>
      <c r="Y171" s="157" t="s">
        <v>155</v>
      </c>
      <c r="Z171" s="147"/>
      <c r="AA171" s="147"/>
      <c r="AB171" s="147"/>
      <c r="AC171" s="147"/>
      <c r="AD171" s="147"/>
      <c r="AE171" s="147"/>
      <c r="AF171" s="147"/>
      <c r="AG171" s="147" t="s">
        <v>156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68">
        <v>76</v>
      </c>
      <c r="B172" s="169" t="s">
        <v>330</v>
      </c>
      <c r="C172" s="184" t="s">
        <v>331</v>
      </c>
      <c r="D172" s="170" t="s">
        <v>0</v>
      </c>
      <c r="E172" s="171">
        <v>1222.0054</v>
      </c>
      <c r="F172" s="172">
        <v>0</v>
      </c>
      <c r="G172" s="173">
        <f t="shared" si="7"/>
        <v>0</v>
      </c>
      <c r="H172" s="172">
        <v>0</v>
      </c>
      <c r="I172" s="173">
        <f t="shared" si="8"/>
        <v>0</v>
      </c>
      <c r="J172" s="172">
        <v>0.41</v>
      </c>
      <c r="K172" s="173">
        <f t="shared" si="9"/>
        <v>501.02</v>
      </c>
      <c r="L172" s="173">
        <v>21</v>
      </c>
      <c r="M172" s="173">
        <f t="shared" si="10"/>
        <v>0</v>
      </c>
      <c r="N172" s="171">
        <v>0</v>
      </c>
      <c r="O172" s="171">
        <f t="shared" si="11"/>
        <v>0</v>
      </c>
      <c r="P172" s="171">
        <v>0</v>
      </c>
      <c r="Q172" s="171">
        <f t="shared" si="12"/>
        <v>0</v>
      </c>
      <c r="R172" s="173" t="s">
        <v>279</v>
      </c>
      <c r="S172" s="173" t="s">
        <v>153</v>
      </c>
      <c r="T172" s="174" t="s">
        <v>153</v>
      </c>
      <c r="U172" s="157">
        <v>0</v>
      </c>
      <c r="V172" s="157">
        <f t="shared" si="13"/>
        <v>0</v>
      </c>
      <c r="W172" s="157"/>
      <c r="X172" s="157" t="s">
        <v>249</v>
      </c>
      <c r="Y172" s="157" t="s">
        <v>155</v>
      </c>
      <c r="Z172" s="147"/>
      <c r="AA172" s="147"/>
      <c r="AB172" s="147"/>
      <c r="AC172" s="147"/>
      <c r="AD172" s="147"/>
      <c r="AE172" s="147"/>
      <c r="AF172" s="147"/>
      <c r="AG172" s="147" t="s">
        <v>250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246" t="s">
        <v>308</v>
      </c>
      <c r="D173" s="247"/>
      <c r="E173" s="247"/>
      <c r="F173" s="247"/>
      <c r="G173" s="24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158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">
      <c r="A174" s="161" t="s">
        <v>147</v>
      </c>
      <c r="B174" s="162" t="s">
        <v>95</v>
      </c>
      <c r="C174" s="183" t="s">
        <v>96</v>
      </c>
      <c r="D174" s="163"/>
      <c r="E174" s="164"/>
      <c r="F174" s="165"/>
      <c r="G174" s="165">
        <f>SUMIF(AG175:AG179,"&lt;&gt;NOR",G175:G179)</f>
        <v>0</v>
      </c>
      <c r="H174" s="165"/>
      <c r="I174" s="165">
        <f>SUM(I175:I179)</f>
        <v>4.32</v>
      </c>
      <c r="J174" s="165"/>
      <c r="K174" s="165">
        <f>SUM(K175:K179)</f>
        <v>865.32</v>
      </c>
      <c r="L174" s="165"/>
      <c r="M174" s="165">
        <f>SUM(M175:M179)</f>
        <v>0</v>
      </c>
      <c r="N174" s="164"/>
      <c r="O174" s="164">
        <f>SUM(O175:O179)</f>
        <v>0</v>
      </c>
      <c r="P174" s="164"/>
      <c r="Q174" s="164">
        <f>SUM(Q175:Q179)</f>
        <v>0.09</v>
      </c>
      <c r="R174" s="165"/>
      <c r="S174" s="165"/>
      <c r="T174" s="166"/>
      <c r="U174" s="160"/>
      <c r="V174" s="160">
        <f>SUM(V175:V179)</f>
        <v>1.26</v>
      </c>
      <c r="W174" s="160"/>
      <c r="X174" s="160"/>
      <c r="Y174" s="160"/>
      <c r="AG174" t="s">
        <v>148</v>
      </c>
    </row>
    <row r="175" spans="1:60" outlineLevel="1" x14ac:dyDescent="0.2">
      <c r="A175" s="168">
        <v>77</v>
      </c>
      <c r="B175" s="169" t="s">
        <v>339</v>
      </c>
      <c r="C175" s="184" t="s">
        <v>340</v>
      </c>
      <c r="D175" s="170" t="s">
        <v>151</v>
      </c>
      <c r="E175" s="171">
        <v>3.6</v>
      </c>
      <c r="F175" s="172">
        <v>0</v>
      </c>
      <c r="G175" s="173">
        <f>ROUND(E175*F175,2)</f>
        <v>0</v>
      </c>
      <c r="H175" s="172">
        <v>0</v>
      </c>
      <c r="I175" s="173">
        <f>ROUND(E175*H175,2)</f>
        <v>0</v>
      </c>
      <c r="J175" s="172">
        <v>92.5</v>
      </c>
      <c r="K175" s="173">
        <f>ROUND(E175*J175,2)</f>
        <v>333</v>
      </c>
      <c r="L175" s="173">
        <v>21</v>
      </c>
      <c r="M175" s="173">
        <f>G175*(1+L175/100)</f>
        <v>0</v>
      </c>
      <c r="N175" s="171">
        <v>0</v>
      </c>
      <c r="O175" s="171">
        <f>ROUND(E175*N175,2)</f>
        <v>0</v>
      </c>
      <c r="P175" s="171">
        <v>0</v>
      </c>
      <c r="Q175" s="171">
        <f>ROUND(E175*P175,2)</f>
        <v>0</v>
      </c>
      <c r="R175" s="173" t="s">
        <v>334</v>
      </c>
      <c r="S175" s="173" t="s">
        <v>153</v>
      </c>
      <c r="T175" s="174" t="s">
        <v>153</v>
      </c>
      <c r="U175" s="157">
        <v>0.14000000000000001</v>
      </c>
      <c r="V175" s="157">
        <f>ROUND(E175*U175,2)</f>
        <v>0.5</v>
      </c>
      <c r="W175" s="157"/>
      <c r="X175" s="157" t="s">
        <v>154</v>
      </c>
      <c r="Y175" s="157" t="s">
        <v>155</v>
      </c>
      <c r="Z175" s="147"/>
      <c r="AA175" s="147"/>
      <c r="AB175" s="147"/>
      <c r="AC175" s="147"/>
      <c r="AD175" s="147"/>
      <c r="AE175" s="147"/>
      <c r="AF175" s="147"/>
      <c r="AG175" s="147" t="s">
        <v>156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185" t="s">
        <v>572</v>
      </c>
      <c r="D176" s="158"/>
      <c r="E176" s="159">
        <v>3.6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160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76">
        <v>78</v>
      </c>
      <c r="B177" s="177" t="s">
        <v>342</v>
      </c>
      <c r="C177" s="186" t="s">
        <v>343</v>
      </c>
      <c r="D177" s="178" t="s">
        <v>151</v>
      </c>
      <c r="E177" s="179">
        <v>3.6</v>
      </c>
      <c r="F177" s="180">
        <v>0</v>
      </c>
      <c r="G177" s="181">
        <f>ROUND(E177*F177,2)</f>
        <v>0</v>
      </c>
      <c r="H177" s="180">
        <v>1.2</v>
      </c>
      <c r="I177" s="181">
        <f>ROUND(E177*H177,2)</f>
        <v>4.32</v>
      </c>
      <c r="J177" s="180">
        <v>86.1</v>
      </c>
      <c r="K177" s="181">
        <f>ROUND(E177*J177,2)</f>
        <v>309.95999999999998</v>
      </c>
      <c r="L177" s="181">
        <v>21</v>
      </c>
      <c r="M177" s="181">
        <f>G177*(1+L177/100)</f>
        <v>0</v>
      </c>
      <c r="N177" s="179">
        <v>0</v>
      </c>
      <c r="O177" s="179">
        <f>ROUND(E177*N177,2)</f>
        <v>0</v>
      </c>
      <c r="P177" s="179">
        <v>0</v>
      </c>
      <c r="Q177" s="179">
        <f>ROUND(E177*P177,2)</f>
        <v>0</v>
      </c>
      <c r="R177" s="181" t="s">
        <v>334</v>
      </c>
      <c r="S177" s="181" t="s">
        <v>153</v>
      </c>
      <c r="T177" s="182" t="s">
        <v>153</v>
      </c>
      <c r="U177" s="157">
        <v>0.13</v>
      </c>
      <c r="V177" s="157">
        <f>ROUND(E177*U177,2)</f>
        <v>0.47</v>
      </c>
      <c r="W177" s="157"/>
      <c r="X177" s="157" t="s">
        <v>154</v>
      </c>
      <c r="Y177" s="157" t="s">
        <v>155</v>
      </c>
      <c r="Z177" s="147"/>
      <c r="AA177" s="147"/>
      <c r="AB177" s="147"/>
      <c r="AC177" s="147"/>
      <c r="AD177" s="147"/>
      <c r="AE177" s="147"/>
      <c r="AF177" s="147"/>
      <c r="AG177" s="147" t="s">
        <v>156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76">
        <v>79</v>
      </c>
      <c r="B178" s="177" t="s">
        <v>344</v>
      </c>
      <c r="C178" s="186" t="s">
        <v>345</v>
      </c>
      <c r="D178" s="178" t="s">
        <v>151</v>
      </c>
      <c r="E178" s="179">
        <v>3.6</v>
      </c>
      <c r="F178" s="180">
        <v>0</v>
      </c>
      <c r="G178" s="181">
        <f>ROUND(E178*F178,2)</f>
        <v>0</v>
      </c>
      <c r="H178" s="180">
        <v>0</v>
      </c>
      <c r="I178" s="181">
        <f>ROUND(E178*H178,2)</f>
        <v>0</v>
      </c>
      <c r="J178" s="180">
        <v>52.7</v>
      </c>
      <c r="K178" s="181">
        <f>ROUND(E178*J178,2)</f>
        <v>189.72</v>
      </c>
      <c r="L178" s="181">
        <v>21</v>
      </c>
      <c r="M178" s="181">
        <f>G178*(1+L178/100)</f>
        <v>0</v>
      </c>
      <c r="N178" s="179">
        <v>0</v>
      </c>
      <c r="O178" s="179">
        <f>ROUND(E178*N178,2)</f>
        <v>0</v>
      </c>
      <c r="P178" s="179">
        <v>2.3800000000000002E-2</v>
      </c>
      <c r="Q178" s="179">
        <f>ROUND(E178*P178,2)</f>
        <v>0.09</v>
      </c>
      <c r="R178" s="181" t="s">
        <v>334</v>
      </c>
      <c r="S178" s="181" t="s">
        <v>153</v>
      </c>
      <c r="T178" s="182" t="s">
        <v>153</v>
      </c>
      <c r="U178" s="157">
        <v>0.08</v>
      </c>
      <c r="V178" s="157">
        <f>ROUND(E178*U178,2)</f>
        <v>0.28999999999999998</v>
      </c>
      <c r="W178" s="157"/>
      <c r="X178" s="157" t="s">
        <v>154</v>
      </c>
      <c r="Y178" s="157" t="s">
        <v>155</v>
      </c>
      <c r="Z178" s="147"/>
      <c r="AA178" s="147"/>
      <c r="AB178" s="147"/>
      <c r="AC178" s="147"/>
      <c r="AD178" s="147"/>
      <c r="AE178" s="147"/>
      <c r="AF178" s="147"/>
      <c r="AG178" s="147" t="s">
        <v>156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76">
        <v>80</v>
      </c>
      <c r="B179" s="177" t="s">
        <v>347</v>
      </c>
      <c r="C179" s="186" t="s">
        <v>348</v>
      </c>
      <c r="D179" s="178" t="s">
        <v>0</v>
      </c>
      <c r="E179" s="179">
        <v>8.3699999999999992</v>
      </c>
      <c r="F179" s="180">
        <v>0</v>
      </c>
      <c r="G179" s="181">
        <f>ROUND(E179*F179,2)</f>
        <v>0</v>
      </c>
      <c r="H179" s="180">
        <v>0</v>
      </c>
      <c r="I179" s="181">
        <f>ROUND(E179*H179,2)</f>
        <v>0</v>
      </c>
      <c r="J179" s="180">
        <v>3.9</v>
      </c>
      <c r="K179" s="181">
        <f>ROUND(E179*J179,2)</f>
        <v>32.64</v>
      </c>
      <c r="L179" s="181">
        <v>21</v>
      </c>
      <c r="M179" s="181">
        <f>G179*(1+L179/100)</f>
        <v>0</v>
      </c>
      <c r="N179" s="179">
        <v>0</v>
      </c>
      <c r="O179" s="179">
        <f>ROUND(E179*N179,2)</f>
        <v>0</v>
      </c>
      <c r="P179" s="179">
        <v>0</v>
      </c>
      <c r="Q179" s="179">
        <f>ROUND(E179*P179,2)</f>
        <v>0</v>
      </c>
      <c r="R179" s="181" t="s">
        <v>334</v>
      </c>
      <c r="S179" s="181" t="s">
        <v>153</v>
      </c>
      <c r="T179" s="182" t="s">
        <v>153</v>
      </c>
      <c r="U179" s="157">
        <v>0</v>
      </c>
      <c r="V179" s="157">
        <f>ROUND(E179*U179,2)</f>
        <v>0</v>
      </c>
      <c r="W179" s="157"/>
      <c r="X179" s="157" t="s">
        <v>249</v>
      </c>
      <c r="Y179" s="157" t="s">
        <v>155</v>
      </c>
      <c r="Z179" s="147"/>
      <c r="AA179" s="147"/>
      <c r="AB179" s="147"/>
      <c r="AC179" s="147"/>
      <c r="AD179" s="147"/>
      <c r="AE179" s="147"/>
      <c r="AF179" s="147"/>
      <c r="AG179" s="147" t="s">
        <v>250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">
      <c r="A180" s="161" t="s">
        <v>147</v>
      </c>
      <c r="B180" s="162" t="s">
        <v>99</v>
      </c>
      <c r="C180" s="183" t="s">
        <v>100</v>
      </c>
      <c r="D180" s="163"/>
      <c r="E180" s="164"/>
      <c r="F180" s="165"/>
      <c r="G180" s="165">
        <f>SUMIF(AG181:AG189,"&lt;&gt;NOR",G181:G189)</f>
        <v>0</v>
      </c>
      <c r="H180" s="165"/>
      <c r="I180" s="165">
        <f>SUM(I181:I189)</f>
        <v>11662.64</v>
      </c>
      <c r="J180" s="165"/>
      <c r="K180" s="165">
        <f>SUM(K181:K189)</f>
        <v>3691.03</v>
      </c>
      <c r="L180" s="165"/>
      <c r="M180" s="165">
        <f>SUM(M181:M189)</f>
        <v>0</v>
      </c>
      <c r="N180" s="164"/>
      <c r="O180" s="164">
        <f>SUM(O181:O189)</f>
        <v>0.02</v>
      </c>
      <c r="P180" s="164"/>
      <c r="Q180" s="164">
        <f>SUM(Q181:Q189)</f>
        <v>0.01</v>
      </c>
      <c r="R180" s="165"/>
      <c r="S180" s="165"/>
      <c r="T180" s="166"/>
      <c r="U180" s="160"/>
      <c r="V180" s="160">
        <f>SUM(V181:V189)</f>
        <v>5.79</v>
      </c>
      <c r="W180" s="160"/>
      <c r="X180" s="160"/>
      <c r="Y180" s="160"/>
      <c r="AG180" t="s">
        <v>148</v>
      </c>
    </row>
    <row r="181" spans="1:60" outlineLevel="1" x14ac:dyDescent="0.2">
      <c r="A181" s="168">
        <v>81</v>
      </c>
      <c r="B181" s="169" t="s">
        <v>358</v>
      </c>
      <c r="C181" s="184" t="s">
        <v>359</v>
      </c>
      <c r="D181" s="170" t="s">
        <v>172</v>
      </c>
      <c r="E181" s="171">
        <v>8</v>
      </c>
      <c r="F181" s="172">
        <v>0</v>
      </c>
      <c r="G181" s="173">
        <f>ROUND(E181*F181,2)</f>
        <v>0</v>
      </c>
      <c r="H181" s="172">
        <v>20.329999999999998</v>
      </c>
      <c r="I181" s="173">
        <f>ROUND(E181*H181,2)</f>
        <v>162.63999999999999</v>
      </c>
      <c r="J181" s="172">
        <v>343.67</v>
      </c>
      <c r="K181" s="173">
        <f>ROUND(E181*J181,2)</f>
        <v>2749.36</v>
      </c>
      <c r="L181" s="173">
        <v>21</v>
      </c>
      <c r="M181" s="173">
        <f>G181*(1+L181/100)</f>
        <v>0</v>
      </c>
      <c r="N181" s="171">
        <v>6.0000000000000002E-5</v>
      </c>
      <c r="O181" s="171">
        <f>ROUND(E181*N181,2)</f>
        <v>0</v>
      </c>
      <c r="P181" s="171">
        <v>0</v>
      </c>
      <c r="Q181" s="171">
        <f>ROUND(E181*P181,2)</f>
        <v>0</v>
      </c>
      <c r="R181" s="173" t="s">
        <v>356</v>
      </c>
      <c r="S181" s="173" t="s">
        <v>153</v>
      </c>
      <c r="T181" s="174" t="s">
        <v>153</v>
      </c>
      <c r="U181" s="157">
        <v>0.49</v>
      </c>
      <c r="V181" s="157">
        <f>ROUND(E181*U181,2)</f>
        <v>3.92</v>
      </c>
      <c r="W181" s="157"/>
      <c r="X181" s="157" t="s">
        <v>154</v>
      </c>
      <c r="Y181" s="157" t="s">
        <v>155</v>
      </c>
      <c r="Z181" s="147"/>
      <c r="AA181" s="147"/>
      <c r="AB181" s="147"/>
      <c r="AC181" s="147"/>
      <c r="AD181" s="147"/>
      <c r="AE181" s="147"/>
      <c r="AF181" s="147"/>
      <c r="AG181" s="147" t="s">
        <v>156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2" x14ac:dyDescent="0.2">
      <c r="A182" s="154"/>
      <c r="B182" s="155"/>
      <c r="C182" s="185" t="s">
        <v>65</v>
      </c>
      <c r="D182" s="158"/>
      <c r="E182" s="159">
        <v>4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160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5" t="s">
        <v>65</v>
      </c>
      <c r="D183" s="158"/>
      <c r="E183" s="159">
        <v>4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160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76">
        <v>82</v>
      </c>
      <c r="B184" s="177" t="s">
        <v>363</v>
      </c>
      <c r="C184" s="186" t="s">
        <v>364</v>
      </c>
      <c r="D184" s="178" t="s">
        <v>151</v>
      </c>
      <c r="E184" s="179">
        <v>1.2</v>
      </c>
      <c r="F184" s="180">
        <v>0</v>
      </c>
      <c r="G184" s="181">
        <f>ROUND(E184*F184,2)</f>
        <v>0</v>
      </c>
      <c r="H184" s="180">
        <v>0</v>
      </c>
      <c r="I184" s="181">
        <f>ROUND(E184*H184,2)</f>
        <v>0</v>
      </c>
      <c r="J184" s="180">
        <v>260</v>
      </c>
      <c r="K184" s="181">
        <f>ROUND(E184*J184,2)</f>
        <v>312</v>
      </c>
      <c r="L184" s="181">
        <v>21</v>
      </c>
      <c r="M184" s="181">
        <f>G184*(1+L184/100)</f>
        <v>0</v>
      </c>
      <c r="N184" s="179">
        <v>0</v>
      </c>
      <c r="O184" s="179">
        <f>ROUND(E184*N184,2)</f>
        <v>0</v>
      </c>
      <c r="P184" s="179">
        <v>1.098E-2</v>
      </c>
      <c r="Q184" s="179">
        <f>ROUND(E184*P184,2)</f>
        <v>0.01</v>
      </c>
      <c r="R184" s="181"/>
      <c r="S184" s="181" t="s">
        <v>209</v>
      </c>
      <c r="T184" s="182" t="s">
        <v>210</v>
      </c>
      <c r="U184" s="157">
        <v>0.37</v>
      </c>
      <c r="V184" s="157">
        <f>ROUND(E184*U184,2)</f>
        <v>0.44</v>
      </c>
      <c r="W184" s="157"/>
      <c r="X184" s="157" t="s">
        <v>154</v>
      </c>
      <c r="Y184" s="157" t="s">
        <v>155</v>
      </c>
      <c r="Z184" s="147"/>
      <c r="AA184" s="147"/>
      <c r="AB184" s="147"/>
      <c r="AC184" s="147"/>
      <c r="AD184" s="147"/>
      <c r="AE184" s="147"/>
      <c r="AF184" s="147"/>
      <c r="AG184" s="147" t="s">
        <v>156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76">
        <v>83</v>
      </c>
      <c r="B185" s="177" t="s">
        <v>573</v>
      </c>
      <c r="C185" s="186" t="s">
        <v>574</v>
      </c>
      <c r="D185" s="178" t="s">
        <v>151</v>
      </c>
      <c r="E185" s="179">
        <v>1.2</v>
      </c>
      <c r="F185" s="180">
        <v>0</v>
      </c>
      <c r="G185" s="181">
        <f>ROUND(E185*F185,2)</f>
        <v>0</v>
      </c>
      <c r="H185" s="180">
        <v>0</v>
      </c>
      <c r="I185" s="181">
        <f>ROUND(E185*H185,2)</f>
        <v>0</v>
      </c>
      <c r="J185" s="180">
        <v>280</v>
      </c>
      <c r="K185" s="181">
        <f>ROUND(E185*J185,2)</f>
        <v>336</v>
      </c>
      <c r="L185" s="181">
        <v>21</v>
      </c>
      <c r="M185" s="181">
        <f>G185*(1+L185/100)</f>
        <v>0</v>
      </c>
      <c r="N185" s="179">
        <v>1.7000000000000001E-4</v>
      </c>
      <c r="O185" s="179">
        <f>ROUND(E185*N185,2)</f>
        <v>0</v>
      </c>
      <c r="P185" s="179">
        <v>0</v>
      </c>
      <c r="Q185" s="179">
        <f>ROUND(E185*P185,2)</f>
        <v>0</v>
      </c>
      <c r="R185" s="181"/>
      <c r="S185" s="181" t="s">
        <v>209</v>
      </c>
      <c r="T185" s="182" t="s">
        <v>210</v>
      </c>
      <c r="U185" s="157">
        <v>1.19</v>
      </c>
      <c r="V185" s="157">
        <f>ROUND(E185*U185,2)</f>
        <v>1.43</v>
      </c>
      <c r="W185" s="157"/>
      <c r="X185" s="157" t="s">
        <v>154</v>
      </c>
      <c r="Y185" s="157" t="s">
        <v>155</v>
      </c>
      <c r="Z185" s="147"/>
      <c r="AA185" s="147"/>
      <c r="AB185" s="147"/>
      <c r="AC185" s="147"/>
      <c r="AD185" s="147"/>
      <c r="AE185" s="147"/>
      <c r="AF185" s="147"/>
      <c r="AG185" s="147" t="s">
        <v>156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76">
        <v>84</v>
      </c>
      <c r="B186" s="177" t="s">
        <v>369</v>
      </c>
      <c r="C186" s="186" t="s">
        <v>370</v>
      </c>
      <c r="D186" s="178" t="s">
        <v>151</v>
      </c>
      <c r="E186" s="179">
        <v>1</v>
      </c>
      <c r="F186" s="180">
        <v>0</v>
      </c>
      <c r="G186" s="181">
        <f>ROUND(E186*F186,2)</f>
        <v>0</v>
      </c>
      <c r="H186" s="180">
        <v>5000</v>
      </c>
      <c r="I186" s="181">
        <f>ROUND(E186*H186,2)</f>
        <v>5000</v>
      </c>
      <c r="J186" s="180">
        <v>0</v>
      </c>
      <c r="K186" s="181">
        <f>ROUND(E186*J186,2)</f>
        <v>0</v>
      </c>
      <c r="L186" s="181">
        <v>21</v>
      </c>
      <c r="M186" s="181">
        <f>G186*(1+L186/100)</f>
        <v>0</v>
      </c>
      <c r="N186" s="179">
        <v>0.01</v>
      </c>
      <c r="O186" s="179">
        <f>ROUND(E186*N186,2)</f>
        <v>0.01</v>
      </c>
      <c r="P186" s="179">
        <v>0</v>
      </c>
      <c r="Q186" s="179">
        <f>ROUND(E186*P186,2)</f>
        <v>0</v>
      </c>
      <c r="R186" s="181"/>
      <c r="S186" s="181" t="s">
        <v>209</v>
      </c>
      <c r="T186" s="182" t="s">
        <v>210</v>
      </c>
      <c r="U186" s="157">
        <v>0</v>
      </c>
      <c r="V186" s="157">
        <f>ROUND(E186*U186,2)</f>
        <v>0</v>
      </c>
      <c r="W186" s="157"/>
      <c r="X186" s="157" t="s">
        <v>270</v>
      </c>
      <c r="Y186" s="157" t="s">
        <v>155</v>
      </c>
      <c r="Z186" s="147"/>
      <c r="AA186" s="147"/>
      <c r="AB186" s="147"/>
      <c r="AC186" s="147"/>
      <c r="AD186" s="147"/>
      <c r="AE186" s="147"/>
      <c r="AF186" s="147"/>
      <c r="AG186" s="147" t="s">
        <v>271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6">
        <v>85</v>
      </c>
      <c r="B187" s="177" t="s">
        <v>575</v>
      </c>
      <c r="C187" s="186" t="s">
        <v>576</v>
      </c>
      <c r="D187" s="178" t="s">
        <v>151</v>
      </c>
      <c r="E187" s="179">
        <v>1</v>
      </c>
      <c r="F187" s="180">
        <v>0</v>
      </c>
      <c r="G187" s="181">
        <f>ROUND(E187*F187,2)</f>
        <v>0</v>
      </c>
      <c r="H187" s="180">
        <v>6500</v>
      </c>
      <c r="I187" s="181">
        <f>ROUND(E187*H187,2)</f>
        <v>6500</v>
      </c>
      <c r="J187" s="180">
        <v>0</v>
      </c>
      <c r="K187" s="181">
        <f>ROUND(E187*J187,2)</f>
        <v>0</v>
      </c>
      <c r="L187" s="181">
        <v>21</v>
      </c>
      <c r="M187" s="181">
        <f>G187*(1+L187/100)</f>
        <v>0</v>
      </c>
      <c r="N187" s="179">
        <v>0.01</v>
      </c>
      <c r="O187" s="179">
        <f>ROUND(E187*N187,2)</f>
        <v>0.01</v>
      </c>
      <c r="P187" s="179">
        <v>0</v>
      </c>
      <c r="Q187" s="179">
        <f>ROUND(E187*P187,2)</f>
        <v>0</v>
      </c>
      <c r="R187" s="181"/>
      <c r="S187" s="181" t="s">
        <v>209</v>
      </c>
      <c r="T187" s="182" t="s">
        <v>210</v>
      </c>
      <c r="U187" s="157">
        <v>0</v>
      </c>
      <c r="V187" s="157">
        <f>ROUND(E187*U187,2)</f>
        <v>0</v>
      </c>
      <c r="W187" s="157"/>
      <c r="X187" s="157" t="s">
        <v>270</v>
      </c>
      <c r="Y187" s="157" t="s">
        <v>155</v>
      </c>
      <c r="Z187" s="147"/>
      <c r="AA187" s="147"/>
      <c r="AB187" s="147"/>
      <c r="AC187" s="147"/>
      <c r="AD187" s="147"/>
      <c r="AE187" s="147"/>
      <c r="AF187" s="147"/>
      <c r="AG187" s="147" t="s">
        <v>271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68">
        <v>86</v>
      </c>
      <c r="B188" s="169" t="s">
        <v>371</v>
      </c>
      <c r="C188" s="184" t="s">
        <v>372</v>
      </c>
      <c r="D188" s="170" t="s">
        <v>0</v>
      </c>
      <c r="E188" s="171">
        <v>150.6</v>
      </c>
      <c r="F188" s="172">
        <v>0</v>
      </c>
      <c r="G188" s="173">
        <f>ROUND(E188*F188,2)</f>
        <v>0</v>
      </c>
      <c r="H188" s="172">
        <v>0</v>
      </c>
      <c r="I188" s="173">
        <f>ROUND(E188*H188,2)</f>
        <v>0</v>
      </c>
      <c r="J188" s="172">
        <v>1.95</v>
      </c>
      <c r="K188" s="173">
        <f>ROUND(E188*J188,2)</f>
        <v>293.67</v>
      </c>
      <c r="L188" s="173">
        <v>21</v>
      </c>
      <c r="M188" s="173">
        <f>G188*(1+L188/100)</f>
        <v>0</v>
      </c>
      <c r="N188" s="171">
        <v>0</v>
      </c>
      <c r="O188" s="171">
        <f>ROUND(E188*N188,2)</f>
        <v>0</v>
      </c>
      <c r="P188" s="171">
        <v>0</v>
      </c>
      <c r="Q188" s="171">
        <f>ROUND(E188*P188,2)</f>
        <v>0</v>
      </c>
      <c r="R188" s="173" t="s">
        <v>356</v>
      </c>
      <c r="S188" s="173" t="s">
        <v>153</v>
      </c>
      <c r="T188" s="174" t="s">
        <v>153</v>
      </c>
      <c r="U188" s="157">
        <v>0</v>
      </c>
      <c r="V188" s="157">
        <f>ROUND(E188*U188,2)</f>
        <v>0</v>
      </c>
      <c r="W188" s="157"/>
      <c r="X188" s="157" t="s">
        <v>249</v>
      </c>
      <c r="Y188" s="157" t="s">
        <v>155</v>
      </c>
      <c r="Z188" s="147"/>
      <c r="AA188" s="147"/>
      <c r="AB188" s="147"/>
      <c r="AC188" s="147"/>
      <c r="AD188" s="147"/>
      <c r="AE188" s="147"/>
      <c r="AF188" s="147"/>
      <c r="AG188" s="147" t="s">
        <v>250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 x14ac:dyDescent="0.2">
      <c r="A189" s="154"/>
      <c r="B189" s="155"/>
      <c r="C189" s="246" t="s">
        <v>275</v>
      </c>
      <c r="D189" s="247"/>
      <c r="E189" s="247"/>
      <c r="F189" s="247"/>
      <c r="G189" s="24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158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x14ac:dyDescent="0.2">
      <c r="A190" s="161" t="s">
        <v>147</v>
      </c>
      <c r="B190" s="162" t="s">
        <v>103</v>
      </c>
      <c r="C190" s="183" t="s">
        <v>104</v>
      </c>
      <c r="D190" s="163"/>
      <c r="E190" s="164"/>
      <c r="F190" s="165"/>
      <c r="G190" s="165">
        <f>SUMIF(AG191:AG198,"&lt;&gt;NOR",G191:G198)</f>
        <v>0</v>
      </c>
      <c r="H190" s="165"/>
      <c r="I190" s="165">
        <f>SUM(I191:I198)</f>
        <v>14841.05</v>
      </c>
      <c r="J190" s="165"/>
      <c r="K190" s="165">
        <f>SUM(K191:K198)</f>
        <v>12945.720000000001</v>
      </c>
      <c r="L190" s="165"/>
      <c r="M190" s="165">
        <f>SUM(M191:M198)</f>
        <v>0</v>
      </c>
      <c r="N190" s="164"/>
      <c r="O190" s="164">
        <f>SUM(O191:O198)</f>
        <v>0.33</v>
      </c>
      <c r="P190" s="164"/>
      <c r="Q190" s="164">
        <f>SUM(Q191:Q198)</f>
        <v>0</v>
      </c>
      <c r="R190" s="165"/>
      <c r="S190" s="165"/>
      <c r="T190" s="166"/>
      <c r="U190" s="160"/>
      <c r="V190" s="160">
        <f>SUM(V191:V198)</f>
        <v>15.23</v>
      </c>
      <c r="W190" s="160"/>
      <c r="X190" s="160"/>
      <c r="Y190" s="160"/>
      <c r="AG190" t="s">
        <v>148</v>
      </c>
    </row>
    <row r="191" spans="1:60" outlineLevel="1" x14ac:dyDescent="0.2">
      <c r="A191" s="168">
        <v>87</v>
      </c>
      <c r="B191" s="169" t="s">
        <v>382</v>
      </c>
      <c r="C191" s="184" t="s">
        <v>383</v>
      </c>
      <c r="D191" s="170" t="s">
        <v>151</v>
      </c>
      <c r="E191" s="171">
        <v>14.82</v>
      </c>
      <c r="F191" s="172">
        <v>0</v>
      </c>
      <c r="G191" s="173">
        <f>ROUND(E191*F191,2)</f>
        <v>0</v>
      </c>
      <c r="H191" s="172">
        <v>25.69</v>
      </c>
      <c r="I191" s="173">
        <f>ROUND(E191*H191,2)</f>
        <v>380.73</v>
      </c>
      <c r="J191" s="172">
        <v>35.11</v>
      </c>
      <c r="K191" s="173">
        <f>ROUND(E191*J191,2)</f>
        <v>520.33000000000004</v>
      </c>
      <c r="L191" s="173">
        <v>21</v>
      </c>
      <c r="M191" s="173">
        <f>G191*(1+L191/100)</f>
        <v>0</v>
      </c>
      <c r="N191" s="171">
        <v>2.1000000000000001E-4</v>
      </c>
      <c r="O191" s="171">
        <f>ROUND(E191*N191,2)</f>
        <v>0</v>
      </c>
      <c r="P191" s="171">
        <v>0</v>
      </c>
      <c r="Q191" s="171">
        <f>ROUND(E191*P191,2)</f>
        <v>0</v>
      </c>
      <c r="R191" s="173" t="s">
        <v>384</v>
      </c>
      <c r="S191" s="173" t="s">
        <v>153</v>
      </c>
      <c r="T191" s="174" t="s">
        <v>153</v>
      </c>
      <c r="U191" s="157">
        <v>0.05</v>
      </c>
      <c r="V191" s="157">
        <f>ROUND(E191*U191,2)</f>
        <v>0.74</v>
      </c>
      <c r="W191" s="157"/>
      <c r="X191" s="157" t="s">
        <v>154</v>
      </c>
      <c r="Y191" s="157" t="s">
        <v>155</v>
      </c>
      <c r="Z191" s="147"/>
      <c r="AA191" s="147"/>
      <c r="AB191" s="147"/>
      <c r="AC191" s="147"/>
      <c r="AD191" s="147"/>
      <c r="AE191" s="147"/>
      <c r="AF191" s="147"/>
      <c r="AG191" s="147" t="s">
        <v>156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2" x14ac:dyDescent="0.2">
      <c r="A192" s="154"/>
      <c r="B192" s="155"/>
      <c r="C192" s="185" t="s">
        <v>484</v>
      </c>
      <c r="D192" s="158"/>
      <c r="E192" s="159">
        <v>14.82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160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ht="22.5" outlineLevel="1" x14ac:dyDescent="0.2">
      <c r="A193" s="168">
        <v>88</v>
      </c>
      <c r="B193" s="169" t="s">
        <v>385</v>
      </c>
      <c r="C193" s="184" t="s">
        <v>386</v>
      </c>
      <c r="D193" s="170" t="s">
        <v>151</v>
      </c>
      <c r="E193" s="171">
        <v>14.82</v>
      </c>
      <c r="F193" s="172">
        <v>0</v>
      </c>
      <c r="G193" s="173">
        <f>ROUND(E193*F193,2)</f>
        <v>0</v>
      </c>
      <c r="H193" s="172">
        <v>293.23</v>
      </c>
      <c r="I193" s="173">
        <f>ROUND(E193*H193,2)</f>
        <v>4345.67</v>
      </c>
      <c r="J193" s="172">
        <v>686.77</v>
      </c>
      <c r="K193" s="173">
        <f>ROUND(E193*J193,2)</f>
        <v>10177.93</v>
      </c>
      <c r="L193" s="173">
        <v>21</v>
      </c>
      <c r="M193" s="173">
        <f>G193*(1+L193/100)</f>
        <v>0</v>
      </c>
      <c r="N193" s="171">
        <v>3.9899999999999996E-3</v>
      </c>
      <c r="O193" s="171">
        <f>ROUND(E193*N193,2)</f>
        <v>0.06</v>
      </c>
      <c r="P193" s="171">
        <v>0</v>
      </c>
      <c r="Q193" s="171">
        <f>ROUND(E193*P193,2)</f>
        <v>0</v>
      </c>
      <c r="R193" s="173" t="s">
        <v>384</v>
      </c>
      <c r="S193" s="173" t="s">
        <v>153</v>
      </c>
      <c r="T193" s="174" t="s">
        <v>153</v>
      </c>
      <c r="U193" s="157">
        <v>0.97799999999999998</v>
      </c>
      <c r="V193" s="157">
        <f>ROUND(E193*U193,2)</f>
        <v>14.49</v>
      </c>
      <c r="W193" s="157"/>
      <c r="X193" s="157" t="s">
        <v>154</v>
      </c>
      <c r="Y193" s="157" t="s">
        <v>155</v>
      </c>
      <c r="Z193" s="147"/>
      <c r="AA193" s="147"/>
      <c r="AB193" s="147"/>
      <c r="AC193" s="147"/>
      <c r="AD193" s="147"/>
      <c r="AE193" s="147"/>
      <c r="AF193" s="147"/>
      <c r="AG193" s="147" t="s">
        <v>156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185" t="s">
        <v>484</v>
      </c>
      <c r="D194" s="158"/>
      <c r="E194" s="159">
        <v>14.82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160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68">
        <v>89</v>
      </c>
      <c r="B195" s="169" t="s">
        <v>387</v>
      </c>
      <c r="C195" s="184" t="s">
        <v>388</v>
      </c>
      <c r="D195" s="170" t="s">
        <v>151</v>
      </c>
      <c r="E195" s="171">
        <v>15.561</v>
      </c>
      <c r="F195" s="172">
        <v>0</v>
      </c>
      <c r="G195" s="173">
        <f>ROUND(E195*F195,2)</f>
        <v>0</v>
      </c>
      <c r="H195" s="172">
        <v>650</v>
      </c>
      <c r="I195" s="173">
        <f>ROUND(E195*H195,2)</f>
        <v>10114.65</v>
      </c>
      <c r="J195" s="172">
        <v>0</v>
      </c>
      <c r="K195" s="173">
        <f>ROUND(E195*J195,2)</f>
        <v>0</v>
      </c>
      <c r="L195" s="173">
        <v>21</v>
      </c>
      <c r="M195" s="173">
        <f>G195*(1+L195/100)</f>
        <v>0</v>
      </c>
      <c r="N195" s="171">
        <v>1.7399999999999999E-2</v>
      </c>
      <c r="O195" s="171">
        <f>ROUND(E195*N195,2)</f>
        <v>0.27</v>
      </c>
      <c r="P195" s="171">
        <v>0</v>
      </c>
      <c r="Q195" s="171">
        <f>ROUND(E195*P195,2)</f>
        <v>0</v>
      </c>
      <c r="R195" s="173"/>
      <c r="S195" s="173" t="s">
        <v>209</v>
      </c>
      <c r="T195" s="174" t="s">
        <v>210</v>
      </c>
      <c r="U195" s="157">
        <v>0</v>
      </c>
      <c r="V195" s="157">
        <f>ROUND(E195*U195,2)</f>
        <v>0</v>
      </c>
      <c r="W195" s="157"/>
      <c r="X195" s="157" t="s">
        <v>270</v>
      </c>
      <c r="Y195" s="157" t="s">
        <v>155</v>
      </c>
      <c r="Z195" s="147"/>
      <c r="AA195" s="147"/>
      <c r="AB195" s="147"/>
      <c r="AC195" s="147"/>
      <c r="AD195" s="147"/>
      <c r="AE195" s="147"/>
      <c r="AF195" s="147"/>
      <c r="AG195" s="147" t="s">
        <v>271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 x14ac:dyDescent="0.2">
      <c r="A196" s="154"/>
      <c r="B196" s="155"/>
      <c r="C196" s="185" t="s">
        <v>509</v>
      </c>
      <c r="D196" s="158"/>
      <c r="E196" s="159">
        <v>15.561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160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68">
        <v>90</v>
      </c>
      <c r="B197" s="169" t="s">
        <v>390</v>
      </c>
      <c r="C197" s="184" t="s">
        <v>391</v>
      </c>
      <c r="D197" s="170" t="s">
        <v>0</v>
      </c>
      <c r="E197" s="171">
        <v>255.3931</v>
      </c>
      <c r="F197" s="172">
        <v>0</v>
      </c>
      <c r="G197" s="173">
        <f>ROUND(E197*F197,2)</f>
        <v>0</v>
      </c>
      <c r="H197" s="172">
        <v>0</v>
      </c>
      <c r="I197" s="173">
        <f>ROUND(E197*H197,2)</f>
        <v>0</v>
      </c>
      <c r="J197" s="172">
        <v>8.8000000000000007</v>
      </c>
      <c r="K197" s="173">
        <f>ROUND(E197*J197,2)</f>
        <v>2247.46</v>
      </c>
      <c r="L197" s="173">
        <v>21</v>
      </c>
      <c r="M197" s="173">
        <f>G197*(1+L197/100)</f>
        <v>0</v>
      </c>
      <c r="N197" s="171">
        <v>0</v>
      </c>
      <c r="O197" s="171">
        <f>ROUND(E197*N197,2)</f>
        <v>0</v>
      </c>
      <c r="P197" s="171">
        <v>0</v>
      </c>
      <c r="Q197" s="171">
        <f>ROUND(E197*P197,2)</f>
        <v>0</v>
      </c>
      <c r="R197" s="173" t="s">
        <v>384</v>
      </c>
      <c r="S197" s="173" t="s">
        <v>153</v>
      </c>
      <c r="T197" s="174" t="s">
        <v>153</v>
      </c>
      <c r="U197" s="157">
        <v>0</v>
      </c>
      <c r="V197" s="157">
        <f>ROUND(E197*U197,2)</f>
        <v>0</v>
      </c>
      <c r="W197" s="157"/>
      <c r="X197" s="157" t="s">
        <v>249</v>
      </c>
      <c r="Y197" s="157" t="s">
        <v>155</v>
      </c>
      <c r="Z197" s="147"/>
      <c r="AA197" s="147"/>
      <c r="AB197" s="147"/>
      <c r="AC197" s="147"/>
      <c r="AD197" s="147"/>
      <c r="AE197" s="147"/>
      <c r="AF197" s="147"/>
      <c r="AG197" s="147" t="s">
        <v>250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2" x14ac:dyDescent="0.2">
      <c r="A198" s="154"/>
      <c r="B198" s="155"/>
      <c r="C198" s="246" t="s">
        <v>275</v>
      </c>
      <c r="D198" s="247"/>
      <c r="E198" s="247"/>
      <c r="F198" s="247"/>
      <c r="G198" s="24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158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x14ac:dyDescent="0.2">
      <c r="A199" s="161" t="s">
        <v>147</v>
      </c>
      <c r="B199" s="162" t="s">
        <v>107</v>
      </c>
      <c r="C199" s="183" t="s">
        <v>108</v>
      </c>
      <c r="D199" s="163"/>
      <c r="E199" s="164"/>
      <c r="F199" s="165"/>
      <c r="G199" s="165">
        <f>SUMIF(AG200:AG216,"&lt;&gt;NOR",G200:G216)</f>
        <v>0</v>
      </c>
      <c r="H199" s="165"/>
      <c r="I199" s="165">
        <f>SUM(I200:I216)</f>
        <v>24993.050000000003</v>
      </c>
      <c r="J199" s="165"/>
      <c r="K199" s="165">
        <f>SUM(K200:K216)</f>
        <v>31392.45</v>
      </c>
      <c r="L199" s="165"/>
      <c r="M199" s="165">
        <f>SUM(M200:M216)</f>
        <v>0</v>
      </c>
      <c r="N199" s="164"/>
      <c r="O199" s="164">
        <f>SUM(O200:O216)</f>
        <v>0.39</v>
      </c>
      <c r="P199" s="164"/>
      <c r="Q199" s="164">
        <f>SUM(Q200:Q216)</f>
        <v>0</v>
      </c>
      <c r="R199" s="165"/>
      <c r="S199" s="165"/>
      <c r="T199" s="166"/>
      <c r="U199" s="160"/>
      <c r="V199" s="160">
        <f>SUM(V200:V216)</f>
        <v>39.839999999999996</v>
      </c>
      <c r="W199" s="160"/>
      <c r="X199" s="160"/>
      <c r="Y199" s="160"/>
      <c r="AG199" t="s">
        <v>148</v>
      </c>
    </row>
    <row r="200" spans="1:60" outlineLevel="1" x14ac:dyDescent="0.2">
      <c r="A200" s="168">
        <v>91</v>
      </c>
      <c r="B200" s="169" t="s">
        <v>397</v>
      </c>
      <c r="C200" s="184" t="s">
        <v>398</v>
      </c>
      <c r="D200" s="170" t="s">
        <v>151</v>
      </c>
      <c r="E200" s="171">
        <v>29.72</v>
      </c>
      <c r="F200" s="172">
        <v>0</v>
      </c>
      <c r="G200" s="173">
        <f>ROUND(E200*F200,2)</f>
        <v>0</v>
      </c>
      <c r="H200" s="172">
        <v>0</v>
      </c>
      <c r="I200" s="173">
        <f>ROUND(E200*H200,2)</f>
        <v>0</v>
      </c>
      <c r="J200" s="172">
        <v>843</v>
      </c>
      <c r="K200" s="173">
        <f>ROUND(E200*J200,2)</f>
        <v>25053.96</v>
      </c>
      <c r="L200" s="173">
        <v>21</v>
      </c>
      <c r="M200" s="173">
        <f>G200*(1+L200/100)</f>
        <v>0</v>
      </c>
      <c r="N200" s="171">
        <v>0</v>
      </c>
      <c r="O200" s="171">
        <f>ROUND(E200*N200,2)</f>
        <v>0</v>
      </c>
      <c r="P200" s="171">
        <v>0</v>
      </c>
      <c r="Q200" s="171">
        <f>ROUND(E200*P200,2)</f>
        <v>0</v>
      </c>
      <c r="R200" s="173" t="s">
        <v>384</v>
      </c>
      <c r="S200" s="173" t="s">
        <v>153</v>
      </c>
      <c r="T200" s="174" t="s">
        <v>153</v>
      </c>
      <c r="U200" s="157">
        <v>1.2</v>
      </c>
      <c r="V200" s="157">
        <f>ROUND(E200*U200,2)</f>
        <v>35.659999999999997</v>
      </c>
      <c r="W200" s="157"/>
      <c r="X200" s="157" t="s">
        <v>154</v>
      </c>
      <c r="Y200" s="157" t="s">
        <v>155</v>
      </c>
      <c r="Z200" s="147"/>
      <c r="AA200" s="147"/>
      <c r="AB200" s="147"/>
      <c r="AC200" s="147"/>
      <c r="AD200" s="147"/>
      <c r="AE200" s="147"/>
      <c r="AF200" s="147"/>
      <c r="AG200" s="147" t="s">
        <v>156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2" x14ac:dyDescent="0.2">
      <c r="A201" s="154"/>
      <c r="B201" s="155"/>
      <c r="C201" s="246" t="s">
        <v>399</v>
      </c>
      <c r="D201" s="247"/>
      <c r="E201" s="247"/>
      <c r="F201" s="247"/>
      <c r="G201" s="24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158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185" t="s">
        <v>475</v>
      </c>
      <c r="D202" s="158"/>
      <c r="E202" s="159">
        <v>25.6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160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185" t="s">
        <v>476</v>
      </c>
      <c r="D203" s="158"/>
      <c r="E203" s="159">
        <v>1.08</v>
      </c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160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185" t="s">
        <v>474</v>
      </c>
      <c r="D204" s="158"/>
      <c r="E204" s="159">
        <v>6.4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160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185" t="s">
        <v>477</v>
      </c>
      <c r="D205" s="158"/>
      <c r="E205" s="159">
        <v>-3.36</v>
      </c>
      <c r="F205" s="157"/>
      <c r="G205" s="157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160</v>
      </c>
      <c r="AH205" s="147">
        <v>0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1" x14ac:dyDescent="0.2">
      <c r="A206" s="168">
        <v>92</v>
      </c>
      <c r="B206" s="169" t="s">
        <v>400</v>
      </c>
      <c r="C206" s="184" t="s">
        <v>401</v>
      </c>
      <c r="D206" s="170" t="s">
        <v>172</v>
      </c>
      <c r="E206" s="171">
        <v>22.4</v>
      </c>
      <c r="F206" s="172">
        <v>0</v>
      </c>
      <c r="G206" s="173">
        <f>ROUND(E206*F206,2)</f>
        <v>0</v>
      </c>
      <c r="H206" s="172">
        <v>210.23</v>
      </c>
      <c r="I206" s="173">
        <f>ROUND(E206*H206,2)</f>
        <v>4709.1499999999996</v>
      </c>
      <c r="J206" s="172">
        <v>84.27</v>
      </c>
      <c r="K206" s="173">
        <f>ROUND(E206*J206,2)</f>
        <v>1887.65</v>
      </c>
      <c r="L206" s="173">
        <v>21</v>
      </c>
      <c r="M206" s="173">
        <f>G206*(1+L206/100)</f>
        <v>0</v>
      </c>
      <c r="N206" s="171">
        <v>1E-4</v>
      </c>
      <c r="O206" s="171">
        <f>ROUND(E206*N206,2)</f>
        <v>0</v>
      </c>
      <c r="P206" s="171">
        <v>0</v>
      </c>
      <c r="Q206" s="171">
        <f>ROUND(E206*P206,2)</f>
        <v>0</v>
      </c>
      <c r="R206" s="173" t="s">
        <v>384</v>
      </c>
      <c r="S206" s="173" t="s">
        <v>153</v>
      </c>
      <c r="T206" s="174" t="s">
        <v>153</v>
      </c>
      <c r="U206" s="157">
        <v>0.12</v>
      </c>
      <c r="V206" s="157">
        <f>ROUND(E206*U206,2)</f>
        <v>2.69</v>
      </c>
      <c r="W206" s="157"/>
      <c r="X206" s="157" t="s">
        <v>154</v>
      </c>
      <c r="Y206" s="157" t="s">
        <v>155</v>
      </c>
      <c r="Z206" s="147"/>
      <c r="AA206" s="147"/>
      <c r="AB206" s="147"/>
      <c r="AC206" s="147"/>
      <c r="AD206" s="147"/>
      <c r="AE206" s="147"/>
      <c r="AF206" s="147"/>
      <c r="AG206" s="147" t="s">
        <v>156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2" x14ac:dyDescent="0.2">
      <c r="A207" s="154"/>
      <c r="B207" s="155"/>
      <c r="C207" s="185" t="s">
        <v>473</v>
      </c>
      <c r="D207" s="158"/>
      <c r="E207" s="159">
        <v>16</v>
      </c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160</v>
      </c>
      <c r="AH207" s="147">
        <v>0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 x14ac:dyDescent="0.2">
      <c r="A208" s="154"/>
      <c r="B208" s="155"/>
      <c r="C208" s="185" t="s">
        <v>474</v>
      </c>
      <c r="D208" s="158"/>
      <c r="E208" s="159">
        <v>6.4</v>
      </c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160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68">
        <v>93</v>
      </c>
      <c r="B209" s="169" t="s">
        <v>402</v>
      </c>
      <c r="C209" s="184" t="s">
        <v>577</v>
      </c>
      <c r="D209" s="170" t="s">
        <v>151</v>
      </c>
      <c r="E209" s="171">
        <v>29.72</v>
      </c>
      <c r="F209" s="172">
        <v>0</v>
      </c>
      <c r="G209" s="173">
        <f>ROUND(E209*F209,2)</f>
        <v>0</v>
      </c>
      <c r="H209" s="172">
        <v>0</v>
      </c>
      <c r="I209" s="173">
        <f>ROUND(E209*H209,2)</f>
        <v>0</v>
      </c>
      <c r="J209" s="172">
        <v>62</v>
      </c>
      <c r="K209" s="173">
        <f>ROUND(E209*J209,2)</f>
        <v>1842.64</v>
      </c>
      <c r="L209" s="173">
        <v>21</v>
      </c>
      <c r="M209" s="173">
        <f>G209*(1+L209/100)</f>
        <v>0</v>
      </c>
      <c r="N209" s="171">
        <v>0</v>
      </c>
      <c r="O209" s="171">
        <f>ROUND(E209*N209,2)</f>
        <v>0</v>
      </c>
      <c r="P209" s="171">
        <v>0</v>
      </c>
      <c r="Q209" s="171">
        <f>ROUND(E209*P209,2)</f>
        <v>0</v>
      </c>
      <c r="R209" s="173"/>
      <c r="S209" s="173" t="s">
        <v>209</v>
      </c>
      <c r="T209" s="174" t="s">
        <v>210</v>
      </c>
      <c r="U209" s="157">
        <v>0.05</v>
      </c>
      <c r="V209" s="157">
        <f>ROUND(E209*U209,2)</f>
        <v>1.49</v>
      </c>
      <c r="W209" s="157"/>
      <c r="X209" s="157" t="s">
        <v>154</v>
      </c>
      <c r="Y209" s="157" t="s">
        <v>155</v>
      </c>
      <c r="Z209" s="147"/>
      <c r="AA209" s="147"/>
      <c r="AB209" s="147"/>
      <c r="AC209" s="147"/>
      <c r="AD209" s="147"/>
      <c r="AE209" s="147"/>
      <c r="AF209" s="147"/>
      <c r="AG209" s="147" t="s">
        <v>156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2" x14ac:dyDescent="0.2">
      <c r="A210" s="154"/>
      <c r="B210" s="155"/>
      <c r="C210" s="185" t="s">
        <v>475</v>
      </c>
      <c r="D210" s="158"/>
      <c r="E210" s="159">
        <v>25.6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160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5" t="s">
        <v>476</v>
      </c>
      <c r="D211" s="158"/>
      <c r="E211" s="159">
        <v>1.08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160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185" t="s">
        <v>474</v>
      </c>
      <c r="D212" s="158"/>
      <c r="E212" s="159">
        <v>6.4</v>
      </c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160</v>
      </c>
      <c r="AH212" s="147">
        <v>0</v>
      </c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 x14ac:dyDescent="0.2">
      <c r="A213" s="154"/>
      <c r="B213" s="155"/>
      <c r="C213" s="185" t="s">
        <v>477</v>
      </c>
      <c r="D213" s="158"/>
      <c r="E213" s="159">
        <v>-3.36</v>
      </c>
      <c r="F213" s="157"/>
      <c r="G213" s="15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160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68">
        <v>94</v>
      </c>
      <c r="B214" s="169" t="s">
        <v>404</v>
      </c>
      <c r="C214" s="184" t="s">
        <v>405</v>
      </c>
      <c r="D214" s="170" t="s">
        <v>151</v>
      </c>
      <c r="E214" s="171">
        <v>31.206</v>
      </c>
      <c r="F214" s="172">
        <v>0</v>
      </c>
      <c r="G214" s="173">
        <f>ROUND(E214*F214,2)</f>
        <v>0</v>
      </c>
      <c r="H214" s="172">
        <v>650</v>
      </c>
      <c r="I214" s="173">
        <f>ROUND(E214*H214,2)</f>
        <v>20283.900000000001</v>
      </c>
      <c r="J214" s="172">
        <v>0</v>
      </c>
      <c r="K214" s="173">
        <f>ROUND(E214*J214,2)</f>
        <v>0</v>
      </c>
      <c r="L214" s="173">
        <v>21</v>
      </c>
      <c r="M214" s="173">
        <f>G214*(1+L214/100)</f>
        <v>0</v>
      </c>
      <c r="N214" s="171">
        <v>1.24E-2</v>
      </c>
      <c r="O214" s="171">
        <f>ROUND(E214*N214,2)</f>
        <v>0.39</v>
      </c>
      <c r="P214" s="171">
        <v>0</v>
      </c>
      <c r="Q214" s="171">
        <f>ROUND(E214*P214,2)</f>
        <v>0</v>
      </c>
      <c r="R214" s="173" t="s">
        <v>269</v>
      </c>
      <c r="S214" s="173" t="s">
        <v>153</v>
      </c>
      <c r="T214" s="174" t="s">
        <v>210</v>
      </c>
      <c r="U214" s="157">
        <v>0</v>
      </c>
      <c r="V214" s="157">
        <f>ROUND(E214*U214,2)</f>
        <v>0</v>
      </c>
      <c r="W214" s="157"/>
      <c r="X214" s="157" t="s">
        <v>270</v>
      </c>
      <c r="Y214" s="157" t="s">
        <v>155</v>
      </c>
      <c r="Z214" s="147"/>
      <c r="AA214" s="147"/>
      <c r="AB214" s="147"/>
      <c r="AC214" s="147"/>
      <c r="AD214" s="147"/>
      <c r="AE214" s="147"/>
      <c r="AF214" s="147"/>
      <c r="AG214" s="147" t="s">
        <v>271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 x14ac:dyDescent="0.2">
      <c r="A215" s="154"/>
      <c r="B215" s="155"/>
      <c r="C215" s="185" t="s">
        <v>578</v>
      </c>
      <c r="D215" s="158"/>
      <c r="E215" s="159">
        <v>31.206</v>
      </c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160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6">
        <v>95</v>
      </c>
      <c r="B216" s="177" t="s">
        <v>407</v>
      </c>
      <c r="C216" s="186" t="s">
        <v>408</v>
      </c>
      <c r="D216" s="178" t="s">
        <v>0</v>
      </c>
      <c r="E216" s="179">
        <v>537.77300000000002</v>
      </c>
      <c r="F216" s="180">
        <v>0</v>
      </c>
      <c r="G216" s="181">
        <f>ROUND(E216*F216,2)</f>
        <v>0</v>
      </c>
      <c r="H216" s="180">
        <v>0</v>
      </c>
      <c r="I216" s="181">
        <f>ROUND(E216*H216,2)</f>
        <v>0</v>
      </c>
      <c r="J216" s="180">
        <v>4.8499999999999996</v>
      </c>
      <c r="K216" s="181">
        <f>ROUND(E216*J216,2)</f>
        <v>2608.1999999999998</v>
      </c>
      <c r="L216" s="181">
        <v>21</v>
      </c>
      <c r="M216" s="181">
        <f>G216*(1+L216/100)</f>
        <v>0</v>
      </c>
      <c r="N216" s="179">
        <v>0</v>
      </c>
      <c r="O216" s="179">
        <f>ROUND(E216*N216,2)</f>
        <v>0</v>
      </c>
      <c r="P216" s="179">
        <v>0</v>
      </c>
      <c r="Q216" s="179">
        <f>ROUND(E216*P216,2)</f>
        <v>0</v>
      </c>
      <c r="R216" s="181" t="s">
        <v>384</v>
      </c>
      <c r="S216" s="181" t="s">
        <v>153</v>
      </c>
      <c r="T216" s="182" t="s">
        <v>153</v>
      </c>
      <c r="U216" s="157">
        <v>0</v>
      </c>
      <c r="V216" s="157">
        <f>ROUND(E216*U216,2)</f>
        <v>0</v>
      </c>
      <c r="W216" s="157"/>
      <c r="X216" s="157" t="s">
        <v>249</v>
      </c>
      <c r="Y216" s="157" t="s">
        <v>155</v>
      </c>
      <c r="Z216" s="147"/>
      <c r="AA216" s="147"/>
      <c r="AB216" s="147"/>
      <c r="AC216" s="147"/>
      <c r="AD216" s="147"/>
      <c r="AE216" s="147"/>
      <c r="AF216" s="147"/>
      <c r="AG216" s="147" t="s">
        <v>250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x14ac:dyDescent="0.2">
      <c r="A217" s="161" t="s">
        <v>147</v>
      </c>
      <c r="B217" s="162" t="s">
        <v>109</v>
      </c>
      <c r="C217" s="183" t="s">
        <v>110</v>
      </c>
      <c r="D217" s="163"/>
      <c r="E217" s="164"/>
      <c r="F217" s="165"/>
      <c r="G217" s="165">
        <f>SUMIF(AG218:AG219,"&lt;&gt;NOR",G218:G219)</f>
        <v>0</v>
      </c>
      <c r="H217" s="165"/>
      <c r="I217" s="165">
        <f>SUM(I218:I219)</f>
        <v>382.9</v>
      </c>
      <c r="J217" s="165"/>
      <c r="K217" s="165">
        <f>SUM(K218:K219)</f>
        <v>837.5</v>
      </c>
      <c r="L217" s="165"/>
      <c r="M217" s="165">
        <f>SUM(M218:M219)</f>
        <v>0</v>
      </c>
      <c r="N217" s="164"/>
      <c r="O217" s="164">
        <f>SUM(O218:O219)</f>
        <v>0</v>
      </c>
      <c r="P217" s="164"/>
      <c r="Q217" s="164">
        <f>SUM(Q218:Q219)</f>
        <v>0</v>
      </c>
      <c r="R217" s="165"/>
      <c r="S217" s="165"/>
      <c r="T217" s="166"/>
      <c r="U217" s="160"/>
      <c r="V217" s="160">
        <f>SUM(V218:V219)</f>
        <v>1.1099999999999999</v>
      </c>
      <c r="W217" s="160"/>
      <c r="X217" s="160"/>
      <c r="Y217" s="160"/>
      <c r="AG217" t="s">
        <v>148</v>
      </c>
    </row>
    <row r="218" spans="1:60" ht="22.5" outlineLevel="1" x14ac:dyDescent="0.2">
      <c r="A218" s="176">
        <v>96</v>
      </c>
      <c r="B218" s="177" t="s">
        <v>409</v>
      </c>
      <c r="C218" s="186" t="s">
        <v>410</v>
      </c>
      <c r="D218" s="178" t="s">
        <v>151</v>
      </c>
      <c r="E218" s="179">
        <v>3.6</v>
      </c>
      <c r="F218" s="180">
        <v>0</v>
      </c>
      <c r="G218" s="181">
        <f>ROUND(E218*F218,2)</f>
        <v>0</v>
      </c>
      <c r="H218" s="180">
        <v>106.36</v>
      </c>
      <c r="I218" s="181">
        <f>ROUND(E218*H218,2)</f>
        <v>382.9</v>
      </c>
      <c r="J218" s="180">
        <v>170.64</v>
      </c>
      <c r="K218" s="181">
        <f>ROUND(E218*J218,2)</f>
        <v>614.29999999999995</v>
      </c>
      <c r="L218" s="181">
        <v>21</v>
      </c>
      <c r="M218" s="181">
        <f>G218*(1+L218/100)</f>
        <v>0</v>
      </c>
      <c r="N218" s="179">
        <v>4.8999999999999998E-4</v>
      </c>
      <c r="O218" s="179">
        <f>ROUND(E218*N218,2)</f>
        <v>0</v>
      </c>
      <c r="P218" s="179">
        <v>0</v>
      </c>
      <c r="Q218" s="179">
        <f>ROUND(E218*P218,2)</f>
        <v>0</v>
      </c>
      <c r="R218" s="181" t="s">
        <v>411</v>
      </c>
      <c r="S218" s="181" t="s">
        <v>153</v>
      </c>
      <c r="T218" s="182" t="s">
        <v>153</v>
      </c>
      <c r="U218" s="157">
        <v>0.24</v>
      </c>
      <c r="V218" s="157">
        <f>ROUND(E218*U218,2)</f>
        <v>0.86</v>
      </c>
      <c r="W218" s="157"/>
      <c r="X218" s="157" t="s">
        <v>154</v>
      </c>
      <c r="Y218" s="157" t="s">
        <v>155</v>
      </c>
      <c r="Z218" s="147"/>
      <c r="AA218" s="147"/>
      <c r="AB218" s="147"/>
      <c r="AC218" s="147"/>
      <c r="AD218" s="147"/>
      <c r="AE218" s="147"/>
      <c r="AF218" s="147"/>
      <c r="AG218" s="147" t="s">
        <v>156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1" x14ac:dyDescent="0.2">
      <c r="A219" s="176">
        <v>97</v>
      </c>
      <c r="B219" s="177" t="s">
        <v>415</v>
      </c>
      <c r="C219" s="186" t="s">
        <v>579</v>
      </c>
      <c r="D219" s="178" t="s">
        <v>151</v>
      </c>
      <c r="E219" s="179">
        <v>3.6</v>
      </c>
      <c r="F219" s="180">
        <v>0</v>
      </c>
      <c r="G219" s="181">
        <f>ROUND(E219*F219,2)</f>
        <v>0</v>
      </c>
      <c r="H219" s="180">
        <v>0</v>
      </c>
      <c r="I219" s="181">
        <f>ROUND(E219*H219,2)</f>
        <v>0</v>
      </c>
      <c r="J219" s="180">
        <v>62</v>
      </c>
      <c r="K219" s="181">
        <f>ROUND(E219*J219,2)</f>
        <v>223.2</v>
      </c>
      <c r="L219" s="181">
        <v>21</v>
      </c>
      <c r="M219" s="181">
        <f>G219*(1+L219/100)</f>
        <v>0</v>
      </c>
      <c r="N219" s="179">
        <v>1.0000000000000001E-5</v>
      </c>
      <c r="O219" s="179">
        <f>ROUND(E219*N219,2)</f>
        <v>0</v>
      </c>
      <c r="P219" s="179">
        <v>0</v>
      </c>
      <c r="Q219" s="179">
        <f>ROUND(E219*P219,2)</f>
        <v>0</v>
      </c>
      <c r="R219" s="181"/>
      <c r="S219" s="181" t="s">
        <v>209</v>
      </c>
      <c r="T219" s="182" t="s">
        <v>210</v>
      </c>
      <c r="U219" s="157">
        <v>7.0000000000000007E-2</v>
      </c>
      <c r="V219" s="157">
        <f>ROUND(E219*U219,2)</f>
        <v>0.25</v>
      </c>
      <c r="W219" s="157"/>
      <c r="X219" s="157" t="s">
        <v>154</v>
      </c>
      <c r="Y219" s="157" t="s">
        <v>155</v>
      </c>
      <c r="Z219" s="147"/>
      <c r="AA219" s="147"/>
      <c r="AB219" s="147"/>
      <c r="AC219" s="147"/>
      <c r="AD219" s="147"/>
      <c r="AE219" s="147"/>
      <c r="AF219" s="147"/>
      <c r="AG219" s="147" t="s">
        <v>156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x14ac:dyDescent="0.2">
      <c r="A220" s="161" t="s">
        <v>147</v>
      </c>
      <c r="B220" s="162" t="s">
        <v>111</v>
      </c>
      <c r="C220" s="183" t="s">
        <v>112</v>
      </c>
      <c r="D220" s="163"/>
      <c r="E220" s="164"/>
      <c r="F220" s="165"/>
      <c r="G220" s="165">
        <f>SUMIF(AG221:AG232,"&lt;&gt;NOR",G221:G232)</f>
        <v>0</v>
      </c>
      <c r="H220" s="165"/>
      <c r="I220" s="165">
        <f>SUM(I221:I232)</f>
        <v>2905.67</v>
      </c>
      <c r="J220" s="165"/>
      <c r="K220" s="165">
        <f>SUM(K221:K232)</f>
        <v>20599.449999999997</v>
      </c>
      <c r="L220" s="165"/>
      <c r="M220" s="165">
        <f>SUM(M221:M232)</f>
        <v>0</v>
      </c>
      <c r="N220" s="164"/>
      <c r="O220" s="164">
        <f>SUM(O221:O232)</f>
        <v>0.08</v>
      </c>
      <c r="P220" s="164"/>
      <c r="Q220" s="164">
        <f>SUM(Q221:Q232)</f>
        <v>0.03</v>
      </c>
      <c r="R220" s="165"/>
      <c r="S220" s="165"/>
      <c r="T220" s="166"/>
      <c r="U220" s="160"/>
      <c r="V220" s="160">
        <f>SUM(V221:V232)</f>
        <v>29.35</v>
      </c>
      <c r="W220" s="160"/>
      <c r="X220" s="160"/>
      <c r="Y220" s="160"/>
      <c r="AG220" t="s">
        <v>148</v>
      </c>
    </row>
    <row r="221" spans="1:60" outlineLevel="1" x14ac:dyDescent="0.2">
      <c r="A221" s="168">
        <v>98</v>
      </c>
      <c r="B221" s="169" t="s">
        <v>417</v>
      </c>
      <c r="C221" s="184" t="s">
        <v>418</v>
      </c>
      <c r="D221" s="170" t="s">
        <v>151</v>
      </c>
      <c r="E221" s="171">
        <v>36.380000000000003</v>
      </c>
      <c r="F221" s="172">
        <v>0</v>
      </c>
      <c r="G221" s="173">
        <f>ROUND(E221*F221,2)</f>
        <v>0</v>
      </c>
      <c r="H221" s="172">
        <v>0.11</v>
      </c>
      <c r="I221" s="173">
        <f>ROUND(E221*H221,2)</f>
        <v>4</v>
      </c>
      <c r="J221" s="172">
        <v>52.29</v>
      </c>
      <c r="K221" s="173">
        <f>ROUND(E221*J221,2)</f>
        <v>1902.31</v>
      </c>
      <c r="L221" s="173">
        <v>21</v>
      </c>
      <c r="M221" s="173">
        <f>G221*(1+L221/100)</f>
        <v>0</v>
      </c>
      <c r="N221" s="171">
        <v>0</v>
      </c>
      <c r="O221" s="171">
        <f>ROUND(E221*N221,2)</f>
        <v>0</v>
      </c>
      <c r="P221" s="171">
        <v>8.9999999999999998E-4</v>
      </c>
      <c r="Q221" s="171">
        <f>ROUND(E221*P221,2)</f>
        <v>0.03</v>
      </c>
      <c r="R221" s="173" t="s">
        <v>419</v>
      </c>
      <c r="S221" s="173" t="s">
        <v>153</v>
      </c>
      <c r="T221" s="174" t="s">
        <v>153</v>
      </c>
      <c r="U221" s="157">
        <v>0.08</v>
      </c>
      <c r="V221" s="157">
        <f>ROUND(E221*U221,2)</f>
        <v>2.91</v>
      </c>
      <c r="W221" s="157"/>
      <c r="X221" s="157" t="s">
        <v>154</v>
      </c>
      <c r="Y221" s="157" t="s">
        <v>155</v>
      </c>
      <c r="Z221" s="147"/>
      <c r="AA221" s="147"/>
      <c r="AB221" s="147"/>
      <c r="AC221" s="147"/>
      <c r="AD221" s="147"/>
      <c r="AE221" s="147"/>
      <c r="AF221" s="147"/>
      <c r="AG221" s="147" t="s">
        <v>156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2" x14ac:dyDescent="0.2">
      <c r="A222" s="154"/>
      <c r="B222" s="155"/>
      <c r="C222" s="185" t="s">
        <v>580</v>
      </c>
      <c r="D222" s="158"/>
      <c r="E222" s="159">
        <v>21.56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160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3" x14ac:dyDescent="0.2">
      <c r="A223" s="154"/>
      <c r="B223" s="155"/>
      <c r="C223" s="185" t="s">
        <v>484</v>
      </c>
      <c r="D223" s="158"/>
      <c r="E223" s="159">
        <v>14.82</v>
      </c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160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1" x14ac:dyDescent="0.2">
      <c r="A224" s="168">
        <v>99</v>
      </c>
      <c r="B224" s="169" t="s">
        <v>423</v>
      </c>
      <c r="C224" s="184" t="s">
        <v>424</v>
      </c>
      <c r="D224" s="170" t="s">
        <v>151</v>
      </c>
      <c r="E224" s="171">
        <v>36.380000000000003</v>
      </c>
      <c r="F224" s="172">
        <v>0</v>
      </c>
      <c r="G224" s="173">
        <f>ROUND(E224*F224,2)</f>
        <v>0</v>
      </c>
      <c r="H224" s="172">
        <v>5.81</v>
      </c>
      <c r="I224" s="173">
        <f>ROUND(E224*H224,2)</f>
        <v>211.37</v>
      </c>
      <c r="J224" s="172">
        <v>22.89</v>
      </c>
      <c r="K224" s="173">
        <f>ROUND(E224*J224,2)</f>
        <v>832.74</v>
      </c>
      <c r="L224" s="173">
        <v>21</v>
      </c>
      <c r="M224" s="173">
        <f>G224*(1+L224/100)</f>
        <v>0</v>
      </c>
      <c r="N224" s="171">
        <v>6.9999999999999994E-5</v>
      </c>
      <c r="O224" s="171">
        <f>ROUND(E224*N224,2)</f>
        <v>0</v>
      </c>
      <c r="P224" s="171">
        <v>0</v>
      </c>
      <c r="Q224" s="171">
        <f>ROUND(E224*P224,2)</f>
        <v>0</v>
      </c>
      <c r="R224" s="173" t="s">
        <v>419</v>
      </c>
      <c r="S224" s="173" t="s">
        <v>153</v>
      </c>
      <c r="T224" s="174" t="s">
        <v>153</v>
      </c>
      <c r="U224" s="157">
        <v>0.03</v>
      </c>
      <c r="V224" s="157">
        <f>ROUND(E224*U224,2)</f>
        <v>1.0900000000000001</v>
      </c>
      <c r="W224" s="157"/>
      <c r="X224" s="157" t="s">
        <v>154</v>
      </c>
      <c r="Y224" s="157" t="s">
        <v>155</v>
      </c>
      <c r="Z224" s="147"/>
      <c r="AA224" s="147"/>
      <c r="AB224" s="147"/>
      <c r="AC224" s="147"/>
      <c r="AD224" s="147"/>
      <c r="AE224" s="147"/>
      <c r="AF224" s="147"/>
      <c r="AG224" s="147" t="s">
        <v>156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2" x14ac:dyDescent="0.2">
      <c r="A225" s="154"/>
      <c r="B225" s="155"/>
      <c r="C225" s="185" t="s">
        <v>580</v>
      </c>
      <c r="D225" s="158"/>
      <c r="E225" s="159">
        <v>21.56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160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5" t="s">
        <v>484</v>
      </c>
      <c r="D226" s="158"/>
      <c r="E226" s="159">
        <v>14.82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160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68">
        <v>100</v>
      </c>
      <c r="B227" s="169" t="s">
        <v>425</v>
      </c>
      <c r="C227" s="184" t="s">
        <v>426</v>
      </c>
      <c r="D227" s="170" t="s">
        <v>151</v>
      </c>
      <c r="E227" s="171">
        <v>36.380000000000003</v>
      </c>
      <c r="F227" s="172">
        <v>0</v>
      </c>
      <c r="G227" s="173">
        <f>ROUND(E227*F227,2)</f>
        <v>0</v>
      </c>
      <c r="H227" s="172">
        <v>58.59</v>
      </c>
      <c r="I227" s="173">
        <f>ROUND(E227*H227,2)</f>
        <v>2131.5</v>
      </c>
      <c r="J227" s="172">
        <v>419.41</v>
      </c>
      <c r="K227" s="173">
        <f>ROUND(E227*J227,2)</f>
        <v>15258.14</v>
      </c>
      <c r="L227" s="173">
        <v>21</v>
      </c>
      <c r="M227" s="173">
        <f>G227*(1+L227/100)</f>
        <v>0</v>
      </c>
      <c r="N227" s="171">
        <v>2E-3</v>
      </c>
      <c r="O227" s="171">
        <f>ROUND(E227*N227,2)</f>
        <v>7.0000000000000007E-2</v>
      </c>
      <c r="P227" s="171">
        <v>0</v>
      </c>
      <c r="Q227" s="171">
        <f>ROUND(E227*P227,2)</f>
        <v>0</v>
      </c>
      <c r="R227" s="173" t="s">
        <v>419</v>
      </c>
      <c r="S227" s="173" t="s">
        <v>153</v>
      </c>
      <c r="T227" s="174" t="s">
        <v>153</v>
      </c>
      <c r="U227" s="157">
        <v>0.59669000000000005</v>
      </c>
      <c r="V227" s="157">
        <f>ROUND(E227*U227,2)</f>
        <v>21.71</v>
      </c>
      <c r="W227" s="157"/>
      <c r="X227" s="157" t="s">
        <v>154</v>
      </c>
      <c r="Y227" s="157" t="s">
        <v>155</v>
      </c>
      <c r="Z227" s="147"/>
      <c r="AA227" s="147"/>
      <c r="AB227" s="147"/>
      <c r="AC227" s="147"/>
      <c r="AD227" s="147"/>
      <c r="AE227" s="147"/>
      <c r="AF227" s="147"/>
      <c r="AG227" s="147" t="s">
        <v>156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2" x14ac:dyDescent="0.2">
      <c r="A228" s="154"/>
      <c r="B228" s="155"/>
      <c r="C228" s="185" t="s">
        <v>580</v>
      </c>
      <c r="D228" s="158"/>
      <c r="E228" s="159">
        <v>21.56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160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5" t="s">
        <v>484</v>
      </c>
      <c r="D229" s="158"/>
      <c r="E229" s="159">
        <v>14.82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160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68">
        <v>101</v>
      </c>
      <c r="B230" s="169" t="s">
        <v>427</v>
      </c>
      <c r="C230" s="184" t="s">
        <v>428</v>
      </c>
      <c r="D230" s="170" t="s">
        <v>151</v>
      </c>
      <c r="E230" s="171">
        <v>36.380000000000003</v>
      </c>
      <c r="F230" s="172">
        <v>0</v>
      </c>
      <c r="G230" s="173">
        <f>ROUND(E230*F230,2)</f>
        <v>0</v>
      </c>
      <c r="H230" s="172">
        <v>15.36</v>
      </c>
      <c r="I230" s="173">
        <f>ROUND(E230*H230,2)</f>
        <v>558.79999999999995</v>
      </c>
      <c r="J230" s="172">
        <v>71.64</v>
      </c>
      <c r="K230" s="173">
        <f>ROUND(E230*J230,2)</f>
        <v>2606.2600000000002</v>
      </c>
      <c r="L230" s="173">
        <v>21</v>
      </c>
      <c r="M230" s="173">
        <f>G230*(1+L230/100)</f>
        <v>0</v>
      </c>
      <c r="N230" s="171">
        <v>2.9E-4</v>
      </c>
      <c r="O230" s="171">
        <f>ROUND(E230*N230,2)</f>
        <v>0.01</v>
      </c>
      <c r="P230" s="171">
        <v>0</v>
      </c>
      <c r="Q230" s="171">
        <f>ROUND(E230*P230,2)</f>
        <v>0</v>
      </c>
      <c r="R230" s="173" t="s">
        <v>419</v>
      </c>
      <c r="S230" s="173" t="s">
        <v>153</v>
      </c>
      <c r="T230" s="174" t="s">
        <v>153</v>
      </c>
      <c r="U230" s="157">
        <v>0.1</v>
      </c>
      <c r="V230" s="157">
        <f>ROUND(E230*U230,2)</f>
        <v>3.64</v>
      </c>
      <c r="W230" s="157"/>
      <c r="X230" s="157" t="s">
        <v>154</v>
      </c>
      <c r="Y230" s="157" t="s">
        <v>155</v>
      </c>
      <c r="Z230" s="147"/>
      <c r="AA230" s="147"/>
      <c r="AB230" s="147"/>
      <c r="AC230" s="147"/>
      <c r="AD230" s="147"/>
      <c r="AE230" s="147"/>
      <c r="AF230" s="147"/>
      <c r="AG230" s="147" t="s">
        <v>156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2" x14ac:dyDescent="0.2">
      <c r="A231" s="154"/>
      <c r="B231" s="155"/>
      <c r="C231" s="185" t="s">
        <v>580</v>
      </c>
      <c r="D231" s="158"/>
      <c r="E231" s="159">
        <v>21.56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160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5" t="s">
        <v>484</v>
      </c>
      <c r="D232" s="158"/>
      <c r="E232" s="159">
        <v>14.82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160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x14ac:dyDescent="0.2">
      <c r="A233" s="161" t="s">
        <v>147</v>
      </c>
      <c r="B233" s="162" t="s">
        <v>113</v>
      </c>
      <c r="C233" s="183" t="s">
        <v>114</v>
      </c>
      <c r="D233" s="163"/>
      <c r="E233" s="164"/>
      <c r="F233" s="165"/>
      <c r="G233" s="165">
        <f>SUMIF(AG234:AG234,"&lt;&gt;NOR",G234:G234)</f>
        <v>0</v>
      </c>
      <c r="H233" s="165"/>
      <c r="I233" s="165">
        <f>SUM(I234:I234)</f>
        <v>0</v>
      </c>
      <c r="J233" s="165"/>
      <c r="K233" s="165">
        <f>SUM(K234:K234)</f>
        <v>28000</v>
      </c>
      <c r="L233" s="165"/>
      <c r="M233" s="165">
        <f>SUM(M234:M234)</f>
        <v>0</v>
      </c>
      <c r="N233" s="164"/>
      <c r="O233" s="164">
        <f>SUM(O234:O234)</f>
        <v>0</v>
      </c>
      <c r="P233" s="164"/>
      <c r="Q233" s="164">
        <f>SUM(Q234:Q234)</f>
        <v>0</v>
      </c>
      <c r="R233" s="165"/>
      <c r="S233" s="165"/>
      <c r="T233" s="166"/>
      <c r="U233" s="160"/>
      <c r="V233" s="160">
        <f>SUM(V234:V234)</f>
        <v>0</v>
      </c>
      <c r="W233" s="160"/>
      <c r="X233" s="160"/>
      <c r="Y233" s="160"/>
      <c r="AG233" t="s">
        <v>148</v>
      </c>
    </row>
    <row r="234" spans="1:60" outlineLevel="1" x14ac:dyDescent="0.2">
      <c r="A234" s="176">
        <v>102</v>
      </c>
      <c r="B234" s="177" t="s">
        <v>430</v>
      </c>
      <c r="C234" s="186" t="s">
        <v>431</v>
      </c>
      <c r="D234" s="178" t="s">
        <v>293</v>
      </c>
      <c r="E234" s="179">
        <v>1</v>
      </c>
      <c r="F234" s="180">
        <v>0</v>
      </c>
      <c r="G234" s="181">
        <f>ROUND(E234*F234,2)</f>
        <v>0</v>
      </c>
      <c r="H234" s="180">
        <v>0</v>
      </c>
      <c r="I234" s="181">
        <f>ROUND(E234*H234,2)</f>
        <v>0</v>
      </c>
      <c r="J234" s="180">
        <v>28000</v>
      </c>
      <c r="K234" s="181">
        <f>ROUND(E234*J234,2)</f>
        <v>28000</v>
      </c>
      <c r="L234" s="181">
        <v>21</v>
      </c>
      <c r="M234" s="181">
        <f>G234*(1+L234/100)</f>
        <v>0</v>
      </c>
      <c r="N234" s="179">
        <v>0</v>
      </c>
      <c r="O234" s="179">
        <f>ROUND(E234*N234,2)</f>
        <v>0</v>
      </c>
      <c r="P234" s="179">
        <v>0</v>
      </c>
      <c r="Q234" s="179">
        <f>ROUND(E234*P234,2)</f>
        <v>0</v>
      </c>
      <c r="R234" s="181"/>
      <c r="S234" s="181" t="s">
        <v>209</v>
      </c>
      <c r="T234" s="182" t="s">
        <v>210</v>
      </c>
      <c r="U234" s="157">
        <v>0</v>
      </c>
      <c r="V234" s="157">
        <f>ROUND(E234*U234,2)</f>
        <v>0</v>
      </c>
      <c r="W234" s="157"/>
      <c r="X234" s="157" t="s">
        <v>154</v>
      </c>
      <c r="Y234" s="157" t="s">
        <v>155</v>
      </c>
      <c r="Z234" s="147"/>
      <c r="AA234" s="147"/>
      <c r="AB234" s="147"/>
      <c r="AC234" s="147"/>
      <c r="AD234" s="147"/>
      <c r="AE234" s="147"/>
      <c r="AF234" s="147"/>
      <c r="AG234" s="147" t="s">
        <v>156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x14ac:dyDescent="0.2">
      <c r="A235" s="161" t="s">
        <v>147</v>
      </c>
      <c r="B235" s="162" t="s">
        <v>115</v>
      </c>
      <c r="C235" s="183" t="s">
        <v>116</v>
      </c>
      <c r="D235" s="163"/>
      <c r="E235" s="164"/>
      <c r="F235" s="165"/>
      <c r="G235" s="165">
        <f>SUMIF(AG236:AG242,"&lt;&gt;NOR",G236:G242)</f>
        <v>0</v>
      </c>
      <c r="H235" s="165"/>
      <c r="I235" s="165">
        <f>SUM(I236:I242)</f>
        <v>0</v>
      </c>
      <c r="J235" s="165"/>
      <c r="K235" s="165">
        <f>SUM(K236:K242)</f>
        <v>52796.24</v>
      </c>
      <c r="L235" s="165"/>
      <c r="M235" s="165">
        <f>SUM(M236:M242)</f>
        <v>0</v>
      </c>
      <c r="N235" s="164"/>
      <c r="O235" s="164">
        <f>SUM(O236:O242)</f>
        <v>0</v>
      </c>
      <c r="P235" s="164"/>
      <c r="Q235" s="164">
        <f>SUM(Q236:Q242)</f>
        <v>0</v>
      </c>
      <c r="R235" s="165"/>
      <c r="S235" s="165"/>
      <c r="T235" s="166"/>
      <c r="U235" s="160"/>
      <c r="V235" s="160">
        <f>SUM(V236:V242)</f>
        <v>22.94</v>
      </c>
      <c r="W235" s="160"/>
      <c r="X235" s="160"/>
      <c r="Y235" s="160"/>
      <c r="AG235" t="s">
        <v>148</v>
      </c>
    </row>
    <row r="236" spans="1:60" outlineLevel="1" x14ac:dyDescent="0.2">
      <c r="A236" s="176">
        <v>103</v>
      </c>
      <c r="B236" s="177" t="s">
        <v>432</v>
      </c>
      <c r="C236" s="186" t="s">
        <v>433</v>
      </c>
      <c r="D236" s="178" t="s">
        <v>248</v>
      </c>
      <c r="E236" s="179">
        <v>11.76282</v>
      </c>
      <c r="F236" s="180">
        <v>0</v>
      </c>
      <c r="G236" s="181">
        <f t="shared" ref="G236:G241" si="14">ROUND(E236*F236,2)</f>
        <v>0</v>
      </c>
      <c r="H236" s="180">
        <v>0</v>
      </c>
      <c r="I236" s="181">
        <f t="shared" ref="I236:I241" si="15">ROUND(E236*H236,2)</f>
        <v>0</v>
      </c>
      <c r="J236" s="180">
        <v>330.5</v>
      </c>
      <c r="K236" s="181">
        <f t="shared" ref="K236:K241" si="16">ROUND(E236*J236,2)</f>
        <v>3887.61</v>
      </c>
      <c r="L236" s="181">
        <v>21</v>
      </c>
      <c r="M236" s="181">
        <f t="shared" ref="M236:M241" si="17">G236*(1+L236/100)</f>
        <v>0</v>
      </c>
      <c r="N236" s="179">
        <v>0</v>
      </c>
      <c r="O236" s="179">
        <f t="shared" ref="O236:O241" si="18">ROUND(E236*N236,2)</f>
        <v>0</v>
      </c>
      <c r="P236" s="179">
        <v>0</v>
      </c>
      <c r="Q236" s="179">
        <f t="shared" ref="Q236:Q241" si="19">ROUND(E236*P236,2)</f>
        <v>0</v>
      </c>
      <c r="R236" s="181" t="s">
        <v>216</v>
      </c>
      <c r="S236" s="181" t="s">
        <v>153</v>
      </c>
      <c r="T236" s="182" t="s">
        <v>153</v>
      </c>
      <c r="U236" s="157">
        <v>0.49</v>
      </c>
      <c r="V236" s="157">
        <f t="shared" ref="V236:V241" si="20">ROUND(E236*U236,2)</f>
        <v>5.76</v>
      </c>
      <c r="W236" s="157"/>
      <c r="X236" s="157" t="s">
        <v>434</v>
      </c>
      <c r="Y236" s="157" t="s">
        <v>155</v>
      </c>
      <c r="Z236" s="147"/>
      <c r="AA236" s="147"/>
      <c r="AB236" s="147"/>
      <c r="AC236" s="147"/>
      <c r="AD236" s="147"/>
      <c r="AE236" s="147"/>
      <c r="AF236" s="147"/>
      <c r="AG236" s="147" t="s">
        <v>435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1" x14ac:dyDescent="0.2">
      <c r="A237" s="176">
        <v>104</v>
      </c>
      <c r="B237" s="177" t="s">
        <v>436</v>
      </c>
      <c r="C237" s="186" t="s">
        <v>437</v>
      </c>
      <c r="D237" s="178" t="s">
        <v>248</v>
      </c>
      <c r="E237" s="179">
        <v>105.86538</v>
      </c>
      <c r="F237" s="180">
        <v>0</v>
      </c>
      <c r="G237" s="181">
        <f t="shared" si="14"/>
        <v>0</v>
      </c>
      <c r="H237" s="180">
        <v>0</v>
      </c>
      <c r="I237" s="181">
        <f t="shared" si="15"/>
        <v>0</v>
      </c>
      <c r="J237" s="180">
        <v>28.2</v>
      </c>
      <c r="K237" s="181">
        <f t="shared" si="16"/>
        <v>2985.4</v>
      </c>
      <c r="L237" s="181">
        <v>21</v>
      </c>
      <c r="M237" s="181">
        <f t="shared" si="17"/>
        <v>0</v>
      </c>
      <c r="N237" s="179">
        <v>0</v>
      </c>
      <c r="O237" s="179">
        <f t="shared" si="18"/>
        <v>0</v>
      </c>
      <c r="P237" s="179">
        <v>0</v>
      </c>
      <c r="Q237" s="179">
        <f t="shared" si="19"/>
        <v>0</v>
      </c>
      <c r="R237" s="181" t="s">
        <v>216</v>
      </c>
      <c r="S237" s="181" t="s">
        <v>153</v>
      </c>
      <c r="T237" s="182" t="s">
        <v>153</v>
      </c>
      <c r="U237" s="157">
        <v>0</v>
      </c>
      <c r="V237" s="157">
        <f t="shared" si="20"/>
        <v>0</v>
      </c>
      <c r="W237" s="157"/>
      <c r="X237" s="157" t="s">
        <v>434</v>
      </c>
      <c r="Y237" s="157" t="s">
        <v>155</v>
      </c>
      <c r="Z237" s="147"/>
      <c r="AA237" s="147"/>
      <c r="AB237" s="147"/>
      <c r="AC237" s="147"/>
      <c r="AD237" s="147"/>
      <c r="AE237" s="147"/>
      <c r="AF237" s="147"/>
      <c r="AG237" s="147" t="s">
        <v>435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76">
        <v>105</v>
      </c>
      <c r="B238" s="177" t="s">
        <v>438</v>
      </c>
      <c r="C238" s="186" t="s">
        <v>439</v>
      </c>
      <c r="D238" s="178" t="s">
        <v>248</v>
      </c>
      <c r="E238" s="179">
        <v>11.76282</v>
      </c>
      <c r="F238" s="180">
        <v>0</v>
      </c>
      <c r="G238" s="181">
        <f t="shared" si="14"/>
        <v>0</v>
      </c>
      <c r="H238" s="180">
        <v>0</v>
      </c>
      <c r="I238" s="181">
        <f t="shared" si="15"/>
        <v>0</v>
      </c>
      <c r="J238" s="180">
        <v>479</v>
      </c>
      <c r="K238" s="181">
        <f t="shared" si="16"/>
        <v>5634.39</v>
      </c>
      <c r="L238" s="181">
        <v>21</v>
      </c>
      <c r="M238" s="181">
        <f t="shared" si="17"/>
        <v>0</v>
      </c>
      <c r="N238" s="179">
        <v>0</v>
      </c>
      <c r="O238" s="179">
        <f t="shared" si="18"/>
        <v>0</v>
      </c>
      <c r="P238" s="179">
        <v>0</v>
      </c>
      <c r="Q238" s="179">
        <f t="shared" si="19"/>
        <v>0</v>
      </c>
      <c r="R238" s="181" t="s">
        <v>216</v>
      </c>
      <c r="S238" s="181" t="s">
        <v>153</v>
      </c>
      <c r="T238" s="182" t="s">
        <v>153</v>
      </c>
      <c r="U238" s="157">
        <v>0.94199999999999995</v>
      </c>
      <c r="V238" s="157">
        <f t="shared" si="20"/>
        <v>11.08</v>
      </c>
      <c r="W238" s="157"/>
      <c r="X238" s="157" t="s">
        <v>434</v>
      </c>
      <c r="Y238" s="157" t="s">
        <v>155</v>
      </c>
      <c r="Z238" s="147"/>
      <c r="AA238" s="147"/>
      <c r="AB238" s="147"/>
      <c r="AC238" s="147"/>
      <c r="AD238" s="147"/>
      <c r="AE238" s="147"/>
      <c r="AF238" s="147"/>
      <c r="AG238" s="147" t="s">
        <v>435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ht="22.5" outlineLevel="1" x14ac:dyDescent="0.2">
      <c r="A239" s="176">
        <v>106</v>
      </c>
      <c r="B239" s="177" t="s">
        <v>440</v>
      </c>
      <c r="C239" s="186" t="s">
        <v>441</v>
      </c>
      <c r="D239" s="178" t="s">
        <v>248</v>
      </c>
      <c r="E239" s="179">
        <v>47.051279999999998</v>
      </c>
      <c r="F239" s="180">
        <v>0</v>
      </c>
      <c r="G239" s="181">
        <f t="shared" si="14"/>
        <v>0</v>
      </c>
      <c r="H239" s="180">
        <v>0</v>
      </c>
      <c r="I239" s="181">
        <f t="shared" si="15"/>
        <v>0</v>
      </c>
      <c r="J239" s="180">
        <v>53.4</v>
      </c>
      <c r="K239" s="181">
        <f t="shared" si="16"/>
        <v>2512.54</v>
      </c>
      <c r="L239" s="181">
        <v>21</v>
      </c>
      <c r="M239" s="181">
        <f t="shared" si="17"/>
        <v>0</v>
      </c>
      <c r="N239" s="179">
        <v>0</v>
      </c>
      <c r="O239" s="179">
        <f t="shared" si="18"/>
        <v>0</v>
      </c>
      <c r="P239" s="179">
        <v>0</v>
      </c>
      <c r="Q239" s="179">
        <f t="shared" si="19"/>
        <v>0</v>
      </c>
      <c r="R239" s="181" t="s">
        <v>216</v>
      </c>
      <c r="S239" s="181" t="s">
        <v>153</v>
      </c>
      <c r="T239" s="182" t="s">
        <v>153</v>
      </c>
      <c r="U239" s="157">
        <v>0.105</v>
      </c>
      <c r="V239" s="157">
        <f t="shared" si="20"/>
        <v>4.9400000000000004</v>
      </c>
      <c r="W239" s="157"/>
      <c r="X239" s="157" t="s">
        <v>434</v>
      </c>
      <c r="Y239" s="157" t="s">
        <v>155</v>
      </c>
      <c r="Z239" s="147"/>
      <c r="AA239" s="147"/>
      <c r="AB239" s="147"/>
      <c r="AC239" s="147"/>
      <c r="AD239" s="147"/>
      <c r="AE239" s="147"/>
      <c r="AF239" s="147"/>
      <c r="AG239" s="147" t="s">
        <v>435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76">
        <v>107</v>
      </c>
      <c r="B240" s="177" t="s">
        <v>442</v>
      </c>
      <c r="C240" s="186" t="s">
        <v>443</v>
      </c>
      <c r="D240" s="178" t="s">
        <v>248</v>
      </c>
      <c r="E240" s="179">
        <v>11.76282</v>
      </c>
      <c r="F240" s="180">
        <v>0</v>
      </c>
      <c r="G240" s="181">
        <f t="shared" si="14"/>
        <v>0</v>
      </c>
      <c r="H240" s="180">
        <v>0</v>
      </c>
      <c r="I240" s="181">
        <f t="shared" si="15"/>
        <v>0</v>
      </c>
      <c r="J240" s="180">
        <v>3080</v>
      </c>
      <c r="K240" s="181">
        <f t="shared" si="16"/>
        <v>36229.49</v>
      </c>
      <c r="L240" s="181">
        <v>21</v>
      </c>
      <c r="M240" s="181">
        <f t="shared" si="17"/>
        <v>0</v>
      </c>
      <c r="N240" s="179">
        <v>0</v>
      </c>
      <c r="O240" s="179">
        <f t="shared" si="18"/>
        <v>0</v>
      </c>
      <c r="P240" s="179">
        <v>0</v>
      </c>
      <c r="Q240" s="179">
        <f t="shared" si="19"/>
        <v>0</v>
      </c>
      <c r="R240" s="181" t="s">
        <v>216</v>
      </c>
      <c r="S240" s="181" t="s">
        <v>153</v>
      </c>
      <c r="T240" s="182" t="s">
        <v>153</v>
      </c>
      <c r="U240" s="157">
        <v>0</v>
      </c>
      <c r="V240" s="157">
        <f t="shared" si="20"/>
        <v>0</v>
      </c>
      <c r="W240" s="157"/>
      <c r="X240" s="157" t="s">
        <v>434</v>
      </c>
      <c r="Y240" s="157" t="s">
        <v>155</v>
      </c>
      <c r="Z240" s="147"/>
      <c r="AA240" s="147"/>
      <c r="AB240" s="147"/>
      <c r="AC240" s="147"/>
      <c r="AD240" s="147"/>
      <c r="AE240" s="147"/>
      <c r="AF240" s="147"/>
      <c r="AG240" s="147" t="s">
        <v>435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ht="22.5" outlineLevel="1" x14ac:dyDescent="0.2">
      <c r="A241" s="168">
        <v>108</v>
      </c>
      <c r="B241" s="169" t="s">
        <v>444</v>
      </c>
      <c r="C241" s="184" t="s">
        <v>445</v>
      </c>
      <c r="D241" s="170" t="s">
        <v>248</v>
      </c>
      <c r="E241" s="171">
        <v>11.76282</v>
      </c>
      <c r="F241" s="172">
        <v>0</v>
      </c>
      <c r="G241" s="173">
        <f t="shared" si="14"/>
        <v>0</v>
      </c>
      <c r="H241" s="172">
        <v>0</v>
      </c>
      <c r="I241" s="173">
        <f t="shared" si="15"/>
        <v>0</v>
      </c>
      <c r="J241" s="172">
        <v>131.5</v>
      </c>
      <c r="K241" s="173">
        <f t="shared" si="16"/>
        <v>1546.81</v>
      </c>
      <c r="L241" s="173">
        <v>21</v>
      </c>
      <c r="M241" s="173">
        <f t="shared" si="17"/>
        <v>0</v>
      </c>
      <c r="N241" s="171">
        <v>0</v>
      </c>
      <c r="O241" s="171">
        <f t="shared" si="18"/>
        <v>0</v>
      </c>
      <c r="P241" s="171">
        <v>0</v>
      </c>
      <c r="Q241" s="171">
        <f t="shared" si="19"/>
        <v>0</v>
      </c>
      <c r="R241" s="173" t="s">
        <v>446</v>
      </c>
      <c r="S241" s="173" t="s">
        <v>153</v>
      </c>
      <c r="T241" s="174" t="s">
        <v>153</v>
      </c>
      <c r="U241" s="157">
        <v>9.9000000000000005E-2</v>
      </c>
      <c r="V241" s="157">
        <f t="shared" si="20"/>
        <v>1.1599999999999999</v>
      </c>
      <c r="W241" s="157"/>
      <c r="X241" s="157" t="s">
        <v>434</v>
      </c>
      <c r="Y241" s="157" t="s">
        <v>155</v>
      </c>
      <c r="Z241" s="147"/>
      <c r="AA241" s="147"/>
      <c r="AB241" s="147"/>
      <c r="AC241" s="147"/>
      <c r="AD241" s="147"/>
      <c r="AE241" s="147"/>
      <c r="AF241" s="147"/>
      <c r="AG241" s="147" t="s">
        <v>435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2" x14ac:dyDescent="0.2">
      <c r="A242" s="154"/>
      <c r="B242" s="155"/>
      <c r="C242" s="246" t="s">
        <v>447</v>
      </c>
      <c r="D242" s="247"/>
      <c r="E242" s="247"/>
      <c r="F242" s="247"/>
      <c r="G242" s="24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158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x14ac:dyDescent="0.2">
      <c r="A243" s="161" t="s">
        <v>147</v>
      </c>
      <c r="B243" s="162" t="s">
        <v>118</v>
      </c>
      <c r="C243" s="183" t="s">
        <v>27</v>
      </c>
      <c r="D243" s="163"/>
      <c r="E243" s="164"/>
      <c r="F243" s="165"/>
      <c r="G243" s="165">
        <f>SUMIF(AG244:AG245,"&lt;&gt;NOR",G244:G245)</f>
        <v>0</v>
      </c>
      <c r="H243" s="165"/>
      <c r="I243" s="165">
        <f>SUM(I244:I245)</f>
        <v>0</v>
      </c>
      <c r="J243" s="165"/>
      <c r="K243" s="165">
        <f>SUM(K244:K245)</f>
        <v>28787.66</v>
      </c>
      <c r="L243" s="165"/>
      <c r="M243" s="165">
        <f>SUM(M244:M245)</f>
        <v>0</v>
      </c>
      <c r="N243" s="164"/>
      <c r="O243" s="164">
        <f>SUM(O244:O245)</f>
        <v>0</v>
      </c>
      <c r="P243" s="164"/>
      <c r="Q243" s="164">
        <f>SUM(Q244:Q245)</f>
        <v>0</v>
      </c>
      <c r="R243" s="165"/>
      <c r="S243" s="165"/>
      <c r="T243" s="166"/>
      <c r="U243" s="160"/>
      <c r="V243" s="160">
        <f>SUM(V244:V245)</f>
        <v>0</v>
      </c>
      <c r="W243" s="160"/>
      <c r="X243" s="160"/>
      <c r="Y243" s="160"/>
      <c r="AG243" t="s">
        <v>148</v>
      </c>
    </row>
    <row r="244" spans="1:60" outlineLevel="1" x14ac:dyDescent="0.2">
      <c r="A244" s="176">
        <v>109</v>
      </c>
      <c r="B244" s="177" t="s">
        <v>448</v>
      </c>
      <c r="C244" s="186" t="s">
        <v>449</v>
      </c>
      <c r="D244" s="178" t="s">
        <v>450</v>
      </c>
      <c r="E244" s="179">
        <v>1</v>
      </c>
      <c r="F244" s="180">
        <v>0</v>
      </c>
      <c r="G244" s="181">
        <f>ROUND(E244*F244,2)</f>
        <v>0</v>
      </c>
      <c r="H244" s="180">
        <v>0</v>
      </c>
      <c r="I244" s="181">
        <f>ROUND(E244*H244,2)</f>
        <v>0</v>
      </c>
      <c r="J244" s="180">
        <v>15702.36</v>
      </c>
      <c r="K244" s="181">
        <f>ROUND(E244*J244,2)</f>
        <v>15702.36</v>
      </c>
      <c r="L244" s="181">
        <v>21</v>
      </c>
      <c r="M244" s="181">
        <f>G244*(1+L244/100)</f>
        <v>0</v>
      </c>
      <c r="N244" s="179">
        <v>0</v>
      </c>
      <c r="O244" s="179">
        <f>ROUND(E244*N244,2)</f>
        <v>0</v>
      </c>
      <c r="P244" s="179">
        <v>0</v>
      </c>
      <c r="Q244" s="179">
        <f>ROUND(E244*P244,2)</f>
        <v>0</v>
      </c>
      <c r="R244" s="181"/>
      <c r="S244" s="181" t="s">
        <v>153</v>
      </c>
      <c r="T244" s="182" t="s">
        <v>210</v>
      </c>
      <c r="U244" s="157">
        <v>0</v>
      </c>
      <c r="V244" s="157">
        <f>ROUND(E244*U244,2)</f>
        <v>0</v>
      </c>
      <c r="W244" s="157"/>
      <c r="X244" s="157" t="s">
        <v>451</v>
      </c>
      <c r="Y244" s="157" t="s">
        <v>155</v>
      </c>
      <c r="Z244" s="147"/>
      <c r="AA244" s="147"/>
      <c r="AB244" s="147"/>
      <c r="AC244" s="147"/>
      <c r="AD244" s="147"/>
      <c r="AE244" s="147"/>
      <c r="AF244" s="147"/>
      <c r="AG244" s="147" t="s">
        <v>452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76">
        <v>110</v>
      </c>
      <c r="B245" s="177" t="s">
        <v>453</v>
      </c>
      <c r="C245" s="186" t="s">
        <v>454</v>
      </c>
      <c r="D245" s="178" t="s">
        <v>450</v>
      </c>
      <c r="E245" s="179">
        <v>1</v>
      </c>
      <c r="F245" s="180">
        <v>0</v>
      </c>
      <c r="G245" s="181">
        <f>ROUND(E245*F245,2)</f>
        <v>0</v>
      </c>
      <c r="H245" s="180">
        <v>0</v>
      </c>
      <c r="I245" s="181">
        <f>ROUND(E245*H245,2)</f>
        <v>0</v>
      </c>
      <c r="J245" s="180">
        <v>13085.3</v>
      </c>
      <c r="K245" s="181">
        <f>ROUND(E245*J245,2)</f>
        <v>13085.3</v>
      </c>
      <c r="L245" s="181">
        <v>21</v>
      </c>
      <c r="M245" s="181">
        <f>G245*(1+L245/100)</f>
        <v>0</v>
      </c>
      <c r="N245" s="179">
        <v>0</v>
      </c>
      <c r="O245" s="179">
        <f>ROUND(E245*N245,2)</f>
        <v>0</v>
      </c>
      <c r="P245" s="179">
        <v>0</v>
      </c>
      <c r="Q245" s="179">
        <f>ROUND(E245*P245,2)</f>
        <v>0</v>
      </c>
      <c r="R245" s="181"/>
      <c r="S245" s="181" t="s">
        <v>153</v>
      </c>
      <c r="T245" s="182" t="s">
        <v>210</v>
      </c>
      <c r="U245" s="157">
        <v>0</v>
      </c>
      <c r="V245" s="157">
        <f>ROUND(E245*U245,2)</f>
        <v>0</v>
      </c>
      <c r="W245" s="157"/>
      <c r="X245" s="157" t="s">
        <v>451</v>
      </c>
      <c r="Y245" s="157" t="s">
        <v>155</v>
      </c>
      <c r="Z245" s="147"/>
      <c r="AA245" s="147"/>
      <c r="AB245" s="147"/>
      <c r="AC245" s="147"/>
      <c r="AD245" s="147"/>
      <c r="AE245" s="147"/>
      <c r="AF245" s="147"/>
      <c r="AG245" s="147" t="s">
        <v>452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x14ac:dyDescent="0.2">
      <c r="A246" s="161" t="s">
        <v>147</v>
      </c>
      <c r="B246" s="162" t="s">
        <v>119</v>
      </c>
      <c r="C246" s="183" t="s">
        <v>28</v>
      </c>
      <c r="D246" s="163"/>
      <c r="E246" s="164"/>
      <c r="F246" s="165"/>
      <c r="G246" s="165">
        <f>SUMIF(AG247:AG248,"&lt;&gt;NOR",G247:G248)</f>
        <v>0</v>
      </c>
      <c r="H246" s="165"/>
      <c r="I246" s="165">
        <f>SUM(I247:I248)</f>
        <v>0</v>
      </c>
      <c r="J246" s="165"/>
      <c r="K246" s="165">
        <f>SUM(K247:K248)</f>
        <v>6000</v>
      </c>
      <c r="L246" s="165"/>
      <c r="M246" s="165">
        <f>SUM(M247:M248)</f>
        <v>0</v>
      </c>
      <c r="N246" s="164"/>
      <c r="O246" s="164">
        <f>SUM(O247:O248)</f>
        <v>0</v>
      </c>
      <c r="P246" s="164"/>
      <c r="Q246" s="164">
        <f>SUM(Q247:Q248)</f>
        <v>0</v>
      </c>
      <c r="R246" s="165"/>
      <c r="S246" s="165"/>
      <c r="T246" s="166"/>
      <c r="U246" s="160"/>
      <c r="V246" s="160">
        <f>SUM(V247:V248)</f>
        <v>0</v>
      </c>
      <c r="W246" s="160"/>
      <c r="X246" s="160"/>
      <c r="Y246" s="160"/>
      <c r="AG246" t="s">
        <v>148</v>
      </c>
    </row>
    <row r="247" spans="1:60" outlineLevel="1" x14ac:dyDescent="0.2">
      <c r="A247" s="176">
        <v>111</v>
      </c>
      <c r="B247" s="177" t="s">
        <v>455</v>
      </c>
      <c r="C247" s="186" t="s">
        <v>456</v>
      </c>
      <c r="D247" s="178" t="s">
        <v>450</v>
      </c>
      <c r="E247" s="179">
        <v>1</v>
      </c>
      <c r="F247" s="180">
        <v>0</v>
      </c>
      <c r="G247" s="181">
        <f>ROUND(E247*F247,2)</f>
        <v>0</v>
      </c>
      <c r="H247" s="180">
        <v>0</v>
      </c>
      <c r="I247" s="181">
        <f>ROUND(E247*H247,2)</f>
        <v>0</v>
      </c>
      <c r="J247" s="180">
        <v>2000</v>
      </c>
      <c r="K247" s="181">
        <f>ROUND(E247*J247,2)</f>
        <v>2000</v>
      </c>
      <c r="L247" s="181">
        <v>21</v>
      </c>
      <c r="M247" s="181">
        <f>G247*(1+L247/100)</f>
        <v>0</v>
      </c>
      <c r="N247" s="179">
        <v>0</v>
      </c>
      <c r="O247" s="179">
        <f>ROUND(E247*N247,2)</f>
        <v>0</v>
      </c>
      <c r="P247" s="179">
        <v>0</v>
      </c>
      <c r="Q247" s="179">
        <f>ROUND(E247*P247,2)</f>
        <v>0</v>
      </c>
      <c r="R247" s="181"/>
      <c r="S247" s="181" t="s">
        <v>153</v>
      </c>
      <c r="T247" s="182" t="s">
        <v>210</v>
      </c>
      <c r="U247" s="157">
        <v>0</v>
      </c>
      <c r="V247" s="157">
        <f>ROUND(E247*U247,2)</f>
        <v>0</v>
      </c>
      <c r="W247" s="157"/>
      <c r="X247" s="157" t="s">
        <v>451</v>
      </c>
      <c r="Y247" s="157" t="s">
        <v>155</v>
      </c>
      <c r="Z247" s="147"/>
      <c r="AA247" s="147"/>
      <c r="AB247" s="147"/>
      <c r="AC247" s="147"/>
      <c r="AD247" s="147"/>
      <c r="AE247" s="147"/>
      <c r="AF247" s="147"/>
      <c r="AG247" s="147" t="s">
        <v>457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1" x14ac:dyDescent="0.2">
      <c r="A248" s="168">
        <v>112</v>
      </c>
      <c r="B248" s="169" t="s">
        <v>458</v>
      </c>
      <c r="C248" s="184" t="s">
        <v>459</v>
      </c>
      <c r="D248" s="170" t="s">
        <v>450</v>
      </c>
      <c r="E248" s="171">
        <v>1</v>
      </c>
      <c r="F248" s="172">
        <v>0</v>
      </c>
      <c r="G248" s="173">
        <f>ROUND(E248*F248,2)</f>
        <v>0</v>
      </c>
      <c r="H248" s="172">
        <v>0</v>
      </c>
      <c r="I248" s="173">
        <f>ROUND(E248*H248,2)</f>
        <v>0</v>
      </c>
      <c r="J248" s="172">
        <v>4000</v>
      </c>
      <c r="K248" s="173">
        <f>ROUND(E248*J248,2)</f>
        <v>4000</v>
      </c>
      <c r="L248" s="173">
        <v>21</v>
      </c>
      <c r="M248" s="173">
        <f>G248*(1+L248/100)</f>
        <v>0</v>
      </c>
      <c r="N248" s="171">
        <v>0</v>
      </c>
      <c r="O248" s="171">
        <f>ROUND(E248*N248,2)</f>
        <v>0</v>
      </c>
      <c r="P248" s="171">
        <v>0</v>
      </c>
      <c r="Q248" s="171">
        <f>ROUND(E248*P248,2)</f>
        <v>0</v>
      </c>
      <c r="R248" s="173"/>
      <c r="S248" s="173" t="s">
        <v>153</v>
      </c>
      <c r="T248" s="174" t="s">
        <v>210</v>
      </c>
      <c r="U248" s="157">
        <v>0</v>
      </c>
      <c r="V248" s="157">
        <f>ROUND(E248*U248,2)</f>
        <v>0</v>
      </c>
      <c r="W248" s="157"/>
      <c r="X248" s="157" t="s">
        <v>451</v>
      </c>
      <c r="Y248" s="157" t="s">
        <v>155</v>
      </c>
      <c r="Z248" s="147"/>
      <c r="AA248" s="147"/>
      <c r="AB248" s="147"/>
      <c r="AC248" s="147"/>
      <c r="AD248" s="147"/>
      <c r="AE248" s="147"/>
      <c r="AF248" s="147"/>
      <c r="AG248" s="147" t="s">
        <v>457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x14ac:dyDescent="0.2">
      <c r="A249" s="3"/>
      <c r="B249" s="4"/>
      <c r="C249" s="187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AE249">
        <v>12</v>
      </c>
      <c r="AF249">
        <v>21</v>
      </c>
      <c r="AG249" t="s">
        <v>133</v>
      </c>
    </row>
    <row r="250" spans="1:60" x14ac:dyDescent="0.2">
      <c r="A250" s="150"/>
      <c r="B250" s="151" t="s">
        <v>29</v>
      </c>
      <c r="C250" s="188"/>
      <c r="D250" s="152"/>
      <c r="E250" s="153"/>
      <c r="F250" s="153"/>
      <c r="G250" s="167">
        <f>G8+G16+G19+G21+G41+G48+G51+G55+G96+G99+G106+G115+G141+G152+G174+G180+G190+G199+G217+G220+G233+G235+G243+G246</f>
        <v>0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AE250">
        <f>SUMIF(L7:L248,AE249,G7:G248)</f>
        <v>0</v>
      </c>
      <c r="AF250">
        <f>SUMIF(L7:L248,AF249,G7:G248)</f>
        <v>0</v>
      </c>
      <c r="AG250" t="s">
        <v>460</v>
      </c>
    </row>
    <row r="251" spans="1:60" x14ac:dyDescent="0.2">
      <c r="C251" s="189"/>
      <c r="D251" s="10"/>
      <c r="AG251" t="s">
        <v>461</v>
      </c>
    </row>
    <row r="252" spans="1:60" x14ac:dyDescent="0.2">
      <c r="D252" s="10"/>
    </row>
    <row r="253" spans="1:60" x14ac:dyDescent="0.2">
      <c r="D253" s="10"/>
    </row>
    <row r="254" spans="1:60" x14ac:dyDescent="0.2">
      <c r="D254" s="10"/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F63" sheet="1" formatRows="0"/>
  <mergeCells count="37">
    <mergeCell ref="C13:G13"/>
    <mergeCell ref="A1:G1"/>
    <mergeCell ref="C2:G2"/>
    <mergeCell ref="C3:G3"/>
    <mergeCell ref="C4:G4"/>
    <mergeCell ref="C10:G10"/>
    <mergeCell ref="C78:G78"/>
    <mergeCell ref="C18:G18"/>
    <mergeCell ref="C23:G23"/>
    <mergeCell ref="C33:G33"/>
    <mergeCell ref="C37:G37"/>
    <mergeCell ref="C43:G43"/>
    <mergeCell ref="C46:G46"/>
    <mergeCell ref="C57:G57"/>
    <mergeCell ref="C63:G63"/>
    <mergeCell ref="C66:G66"/>
    <mergeCell ref="C69:G69"/>
    <mergeCell ref="C73:G73"/>
    <mergeCell ref="C140:G140"/>
    <mergeCell ref="C90:G90"/>
    <mergeCell ref="C98:G98"/>
    <mergeCell ref="C114:G114"/>
    <mergeCell ref="C117:G117"/>
    <mergeCell ref="C123:G123"/>
    <mergeCell ref="C125:G125"/>
    <mergeCell ref="C127:G127"/>
    <mergeCell ref="C129:G129"/>
    <mergeCell ref="C131:G131"/>
    <mergeCell ref="C134:G134"/>
    <mergeCell ref="C136:G136"/>
    <mergeCell ref="C242:G242"/>
    <mergeCell ref="C149:G149"/>
    <mergeCell ref="C151:G151"/>
    <mergeCell ref="C173:G173"/>
    <mergeCell ref="C189:G189"/>
    <mergeCell ref="C198:G198"/>
    <mergeCell ref="C201:G20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 1 Pol</vt:lpstr>
      <vt:lpstr>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'2 1 Pol'!Názvy_tisku</vt:lpstr>
      <vt:lpstr>oadresa</vt:lpstr>
      <vt:lpstr>Stavba!Objednatel</vt:lpstr>
      <vt:lpstr>Stavba!Objekt</vt:lpstr>
      <vt:lpstr>'1 1 Pol'!Oblast_tisku</vt:lpstr>
      <vt:lpstr>'2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Lýdia Regéciová</cp:lastModifiedBy>
  <cp:lastPrinted>2019-03-19T12:27:02Z</cp:lastPrinted>
  <dcterms:created xsi:type="dcterms:W3CDTF">2009-04-08T07:15:50Z</dcterms:created>
  <dcterms:modified xsi:type="dcterms:W3CDTF">2025-07-07T06:12:18Z</dcterms:modified>
</cp:coreProperties>
</file>