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05" yWindow="-105" windowWidth="20730" windowHeight="1176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Pol'!$A$1:$U$67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23" i="12" l="1"/>
  <c r="BA16" i="12"/>
  <c r="G8" i="12"/>
  <c r="I9" i="12"/>
  <c r="K9" i="12"/>
  <c r="M9" i="12"/>
  <c r="O9" i="12"/>
  <c r="Q9" i="12"/>
  <c r="U9" i="12"/>
  <c r="I10" i="12"/>
  <c r="K10" i="12"/>
  <c r="M10" i="12"/>
  <c r="O10" i="12"/>
  <c r="Q10" i="12"/>
  <c r="U10" i="12"/>
  <c r="I11" i="12"/>
  <c r="K11" i="12"/>
  <c r="M11" i="12"/>
  <c r="O11" i="12"/>
  <c r="Q11" i="12"/>
  <c r="U11" i="12"/>
  <c r="I12" i="12"/>
  <c r="K12" i="12"/>
  <c r="M12" i="12"/>
  <c r="O12" i="12"/>
  <c r="Q12" i="12"/>
  <c r="U12" i="12"/>
  <c r="I13" i="12"/>
  <c r="K13" i="12"/>
  <c r="M13" i="12"/>
  <c r="O13" i="12"/>
  <c r="Q13" i="12"/>
  <c r="U13" i="12"/>
  <c r="I14" i="12"/>
  <c r="K14" i="12"/>
  <c r="M14" i="12"/>
  <c r="O14" i="12"/>
  <c r="Q14" i="12"/>
  <c r="U14" i="12"/>
  <c r="I15" i="12"/>
  <c r="K15" i="12"/>
  <c r="M15" i="12"/>
  <c r="O15" i="12"/>
  <c r="Q15" i="12"/>
  <c r="U15" i="12"/>
  <c r="I18" i="12"/>
  <c r="K18" i="12"/>
  <c r="M18" i="12"/>
  <c r="O18" i="12"/>
  <c r="Q18" i="12"/>
  <c r="U18" i="12"/>
  <c r="I19" i="12"/>
  <c r="K19" i="12"/>
  <c r="M19" i="12"/>
  <c r="O19" i="12"/>
  <c r="Q19" i="12"/>
  <c r="U19" i="12"/>
  <c r="I22" i="12"/>
  <c r="K22" i="12"/>
  <c r="M22" i="12"/>
  <c r="O22" i="12"/>
  <c r="Q22" i="12"/>
  <c r="U22" i="12"/>
  <c r="I24" i="12"/>
  <c r="K24" i="12"/>
  <c r="M24" i="12"/>
  <c r="O24" i="12"/>
  <c r="Q24" i="12"/>
  <c r="U24" i="12"/>
  <c r="G25" i="12"/>
  <c r="I26" i="12"/>
  <c r="K26" i="12"/>
  <c r="M26" i="12"/>
  <c r="O26" i="12"/>
  <c r="Q26" i="12"/>
  <c r="U26" i="12"/>
  <c r="I27" i="12"/>
  <c r="K27" i="12"/>
  <c r="M27" i="12"/>
  <c r="O27" i="12"/>
  <c r="Q27" i="12"/>
  <c r="U27" i="12"/>
  <c r="I28" i="12"/>
  <c r="K28" i="12"/>
  <c r="M28" i="12"/>
  <c r="O28" i="12"/>
  <c r="Q28" i="12"/>
  <c r="U28" i="12"/>
  <c r="I29" i="12"/>
  <c r="K29" i="12"/>
  <c r="M29" i="12"/>
  <c r="O29" i="12"/>
  <c r="Q29" i="12"/>
  <c r="U29" i="12"/>
  <c r="I30" i="12"/>
  <c r="K30" i="12"/>
  <c r="M30" i="12"/>
  <c r="O30" i="12"/>
  <c r="Q30" i="12"/>
  <c r="U30" i="12"/>
  <c r="I31" i="12"/>
  <c r="K31" i="12"/>
  <c r="M31" i="12"/>
  <c r="O31" i="12"/>
  <c r="Q31" i="12"/>
  <c r="U31" i="12"/>
  <c r="I32" i="12"/>
  <c r="K32" i="12"/>
  <c r="M32" i="12"/>
  <c r="O32" i="12"/>
  <c r="Q32" i="12"/>
  <c r="U32" i="12"/>
  <c r="I33" i="12"/>
  <c r="K33" i="12"/>
  <c r="M33" i="12"/>
  <c r="O33" i="12"/>
  <c r="Q33" i="12"/>
  <c r="U33" i="12"/>
  <c r="I34" i="12"/>
  <c r="K34" i="12"/>
  <c r="M34" i="12"/>
  <c r="O34" i="12"/>
  <c r="Q34" i="12"/>
  <c r="U34" i="12"/>
  <c r="I35" i="12"/>
  <c r="K35" i="12"/>
  <c r="M35" i="12"/>
  <c r="O35" i="12"/>
  <c r="Q35" i="12"/>
  <c r="U35" i="12"/>
  <c r="G36" i="12"/>
  <c r="I37" i="12"/>
  <c r="K37" i="12"/>
  <c r="M37" i="12"/>
  <c r="O37" i="12"/>
  <c r="O36" i="12" s="1"/>
  <c r="Q37" i="12"/>
  <c r="U37" i="12"/>
  <c r="U36" i="12" s="1"/>
  <c r="I38" i="12"/>
  <c r="K38" i="12"/>
  <c r="M38" i="12"/>
  <c r="O38" i="12"/>
  <c r="Q38" i="12"/>
  <c r="Q36" i="12" s="1"/>
  <c r="U38" i="12"/>
  <c r="I39" i="12"/>
  <c r="K39" i="12"/>
  <c r="M39" i="12"/>
  <c r="O39" i="12"/>
  <c r="Q39" i="12"/>
  <c r="U39" i="12"/>
  <c r="G40" i="12"/>
  <c r="I41" i="12"/>
  <c r="K41" i="12"/>
  <c r="M41" i="12"/>
  <c r="O41" i="12"/>
  <c r="Q41" i="12"/>
  <c r="U41" i="12"/>
  <c r="I42" i="12"/>
  <c r="K42" i="12"/>
  <c r="M42" i="12"/>
  <c r="O42" i="12"/>
  <c r="Q42" i="12"/>
  <c r="U42" i="12"/>
  <c r="I43" i="12"/>
  <c r="K43" i="12"/>
  <c r="M43" i="12"/>
  <c r="O43" i="12"/>
  <c r="Q43" i="12"/>
  <c r="U43" i="12"/>
  <c r="I44" i="12"/>
  <c r="K44" i="12"/>
  <c r="M44" i="12"/>
  <c r="O44" i="12"/>
  <c r="Q44" i="12"/>
  <c r="U44" i="12"/>
  <c r="I45" i="12"/>
  <c r="K45" i="12"/>
  <c r="M45" i="12"/>
  <c r="O45" i="12"/>
  <c r="Q45" i="12"/>
  <c r="U45" i="12"/>
  <c r="I46" i="12"/>
  <c r="K46" i="12"/>
  <c r="M46" i="12"/>
  <c r="O46" i="12"/>
  <c r="Q46" i="12"/>
  <c r="U46" i="12"/>
  <c r="G47" i="12"/>
  <c r="Q47" i="12"/>
  <c r="I48" i="12"/>
  <c r="I47" i="12" s="1"/>
  <c r="K48" i="12"/>
  <c r="K47" i="12" s="1"/>
  <c r="M48" i="12"/>
  <c r="M47" i="12" s="1"/>
  <c r="O48" i="12"/>
  <c r="O47" i="12" s="1"/>
  <c r="Q48" i="12"/>
  <c r="U48" i="12"/>
  <c r="U47" i="12" s="1"/>
  <c r="G49" i="12"/>
  <c r="I50" i="12"/>
  <c r="K50" i="12"/>
  <c r="K49" i="12" s="1"/>
  <c r="M50" i="12"/>
  <c r="M49" i="12" s="1"/>
  <c r="O50" i="12"/>
  <c r="O49" i="12" s="1"/>
  <c r="Q50" i="12"/>
  <c r="Q49" i="12" s="1"/>
  <c r="U50" i="12"/>
  <c r="I51" i="12"/>
  <c r="K51" i="12"/>
  <c r="M51" i="12"/>
  <c r="O51" i="12"/>
  <c r="Q51" i="12"/>
  <c r="U51" i="12"/>
  <c r="G52" i="12"/>
  <c r="I52" i="12"/>
  <c r="O52" i="12"/>
  <c r="Q52" i="12"/>
  <c r="I53" i="12"/>
  <c r="K53" i="12"/>
  <c r="K52" i="12" s="1"/>
  <c r="M53" i="12"/>
  <c r="M52" i="12" s="1"/>
  <c r="O53" i="12"/>
  <c r="Q53" i="12"/>
  <c r="U53" i="12"/>
  <c r="U52" i="12" s="1"/>
  <c r="G54" i="12"/>
  <c r="I55" i="12"/>
  <c r="K55" i="12"/>
  <c r="M55" i="12"/>
  <c r="O55" i="12"/>
  <c r="Q55" i="12"/>
  <c r="U55" i="12"/>
  <c r="I56" i="12"/>
  <c r="K56" i="12"/>
  <c r="M56" i="12"/>
  <c r="O56" i="12"/>
  <c r="Q56" i="12"/>
  <c r="U56" i="12"/>
  <c r="I57" i="12"/>
  <c r="K57" i="12"/>
  <c r="M57" i="12"/>
  <c r="O57" i="12"/>
  <c r="Q57" i="12"/>
  <c r="U57" i="12"/>
  <c r="I58" i="12"/>
  <c r="K58" i="12"/>
  <c r="M58" i="12"/>
  <c r="O58" i="12"/>
  <c r="Q58" i="12"/>
  <c r="U58" i="12"/>
  <c r="I59" i="12"/>
  <c r="K59" i="12"/>
  <c r="M59" i="12"/>
  <c r="O59" i="12"/>
  <c r="Q59" i="12"/>
  <c r="U59" i="12"/>
  <c r="I60" i="12"/>
  <c r="K60" i="12"/>
  <c r="M60" i="12"/>
  <c r="O60" i="12"/>
  <c r="Q60" i="12"/>
  <c r="U60" i="12"/>
  <c r="I61" i="12"/>
  <c r="K61" i="12"/>
  <c r="M61" i="12"/>
  <c r="O61" i="12"/>
  <c r="Q61" i="12"/>
  <c r="U61" i="12"/>
  <c r="I62" i="12"/>
  <c r="K62" i="12"/>
  <c r="M62" i="12"/>
  <c r="O62" i="12"/>
  <c r="Q62" i="12"/>
  <c r="U62" i="12"/>
  <c r="I63" i="12"/>
  <c r="K63" i="12"/>
  <c r="M63" i="12"/>
  <c r="O63" i="12"/>
  <c r="Q63" i="12"/>
  <c r="U63" i="12"/>
  <c r="I64" i="12"/>
  <c r="K64" i="12"/>
  <c r="M64" i="12"/>
  <c r="O64" i="12"/>
  <c r="Q64" i="12"/>
  <c r="U64" i="12"/>
  <c r="I65" i="12"/>
  <c r="K65" i="12"/>
  <c r="M65" i="12"/>
  <c r="O65" i="12"/>
  <c r="Q65" i="12"/>
  <c r="U65" i="12"/>
  <c r="I55" i="1"/>
  <c r="F40" i="1"/>
  <c r="G40" i="1"/>
  <c r="H40" i="1"/>
  <c r="I40" i="1"/>
  <c r="J39" i="1" s="1"/>
  <c r="J40" i="1" s="1"/>
  <c r="J28" i="1"/>
  <c r="J26" i="1"/>
  <c r="G38" i="1"/>
  <c r="F38" i="1"/>
  <c r="J23" i="1"/>
  <c r="J24" i="1"/>
  <c r="J25" i="1"/>
  <c r="J27" i="1"/>
  <c r="E24" i="1"/>
  <c r="E26" i="1"/>
  <c r="M36" i="12" l="1"/>
  <c r="U49" i="12"/>
  <c r="O40" i="12"/>
  <c r="U40" i="12"/>
  <c r="Q8" i="12"/>
  <c r="O25" i="12"/>
  <c r="M40" i="12"/>
  <c r="Q40" i="12"/>
  <c r="I36" i="12"/>
  <c r="U25" i="12"/>
  <c r="O54" i="12"/>
  <c r="I49" i="12"/>
  <c r="K40" i="12"/>
  <c r="I8" i="12"/>
  <c r="U54" i="12"/>
  <c r="Q25" i="12"/>
  <c r="I40" i="12"/>
  <c r="M25" i="12"/>
  <c r="U8" i="12"/>
  <c r="K25" i="12"/>
  <c r="K36" i="12"/>
  <c r="I25" i="12"/>
  <c r="O8" i="12"/>
  <c r="M8" i="12"/>
  <c r="M54" i="12"/>
  <c r="Q54" i="12"/>
  <c r="K8" i="12"/>
  <c r="K54" i="12"/>
  <c r="I54" i="12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<sst xmlns="http://schemas.openxmlformats.org/spreadsheetml/2006/main" count="355" uniqueCount="206">
  <si>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</si>
  <si>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</si>
  <si>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</si>
  <si>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</si>
  <si>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</si>
  <si>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</si>
  <si>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</si>
  <si>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</si>
  <si>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</si>
  <si>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</si>
  <si>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</si>
  <si>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</si>
  <si>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</si>
  <si>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</si>
  <si>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</si>
  <si>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</si>
  <si>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</si>
  <si>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</si>
  <si>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</si>
  <si>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</si>
  <si>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</si>
  <si>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</si>
  <si>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</si>
  <si>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</si>
  <si>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</si>
  <si>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</si>
  <si>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</si>
  <si>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</si>
  <si>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</si>
  <si>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</si>
  <si>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</si>
  <si>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</si>
  <si>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</si>
  <si>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</si>
  <si>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</si>
  <si>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</si>
  <si>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</si>
  <si>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</si>
  <si>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</si>
  <si>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</si>
  <si>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</si>
  <si>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</si>
  <si>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</si>
  <si>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Obec Otaslavice</t>
  </si>
  <si>
    <t>Rozpočet:</t>
  </si>
  <si>
    <t>Misto</t>
  </si>
  <si>
    <t xml:space="preserve">Oprava chodníku pč. 707 a 574 Otaslavice </t>
  </si>
  <si>
    <t>Otaslavice 345</t>
  </si>
  <si>
    <t>Otaslavice</t>
  </si>
  <si>
    <t>798 06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</si>
  <si>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</si>
  <si>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</si>
  <si>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</si>
  <si>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</si>
  <si>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</si>
  <si>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</si>
  <si>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</si>
  <si>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</si>
  <si>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</si>
  <si>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</si>
  <si>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</si>
  <si>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97</t>
  </si>
  <si>
    <t>Prorážení otvorů</t>
  </si>
  <si>
    <t>99</t>
  </si>
  <si>
    <t>Staveništní přesun hmot</t>
  </si>
  <si>
    <t>M21</t>
  </si>
  <si>
    <t>Elektromontáže</t>
  </si>
  <si>
    <t>M46</t>
  </si>
  <si>
    <t>Zemní práce při montážích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</si>
  <si>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</si>
  <si>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</si>
  <si>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</si>
  <si>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</si>
  <si>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</si>
  <si>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</si>
  <si>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</si>
  <si>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</si>
  <si>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</si>
  <si>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</si>
  <si>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</si>
  <si>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</si>
  <si>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</si>
  <si>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</si>
  <si>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</si>
  <si>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</si>
  <si>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</si>
  <si>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</si>
  <si>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</si>
  <si>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</si>
  <si>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</si>
  <si>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</si>
  <si>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</si>
  <si>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</si>
  <si>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</si>
  <si>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</si>
  <si>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</si>
  <si>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</si>
  <si>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</si>
  <si>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113106121R00</t>
  </si>
  <si>
    <t>Rozebrání dlažeb z betonových dlaždic na sucho</t>
  </si>
  <si>
    <t>m2</t>
  </si>
  <si>
    <t>POL1_0</t>
  </si>
  <si>
    <t>113107330R00</t>
  </si>
  <si>
    <t>Odstranění podkladu pl. 50 m2,kam.těžené tl.30 cm</t>
  </si>
  <si>
    <t>113108415R00</t>
  </si>
  <si>
    <t>Odstranění asfaltové vrstvy pl.nad 50 m2, tl.15 cm</t>
  </si>
  <si>
    <t>113202111R00</t>
  </si>
  <si>
    <t>Vytrhání obrub obrubníků silničních</t>
  </si>
  <si>
    <t>m</t>
  </si>
  <si>
    <t>113201111R00</t>
  </si>
  <si>
    <t>Vytrhání obrubníků chodníkových a parkových</t>
  </si>
  <si>
    <t>120001101R00</t>
  </si>
  <si>
    <t>Příplatek za ztížení vykopávky v blízkosti vedení</t>
  </si>
  <si>
    <t>m3</t>
  </si>
  <si>
    <t>133201101R00</t>
  </si>
  <si>
    <t>Hloubení šachet v hor.3 do 100 m3</t>
  </si>
  <si>
    <t>Nový stožár uložení</t>
  </si>
  <si>
    <t>POP</t>
  </si>
  <si>
    <t>0,4*0,4*1,5*6</t>
  </si>
  <si>
    <t>VV</t>
  </si>
  <si>
    <t>133201109R00</t>
  </si>
  <si>
    <t>Příplatek za lepivost - hloubení šachet v hor.3</t>
  </si>
  <si>
    <t>162301102R00</t>
  </si>
  <si>
    <t>Vodorovné přemístění výkopku z hor.1-4 do 1000 m</t>
  </si>
  <si>
    <t>223*0,25</t>
  </si>
  <si>
    <t>1,44</t>
  </si>
  <si>
    <t>132201111R00</t>
  </si>
  <si>
    <t>Hloubení rýh š.do 60 cm v hor.3 do 100 m3, STROJNĚ</t>
  </si>
  <si>
    <t>el.</t>
  </si>
  <si>
    <t>174100010RA0</t>
  </si>
  <si>
    <t>Zásyp jam, rýh a šachet sypaninou</t>
  </si>
  <si>
    <t>POL2_0</t>
  </si>
  <si>
    <t>564871111R00</t>
  </si>
  <si>
    <t>567123114R00</t>
  </si>
  <si>
    <t>Podklad z kameniva zpev.cementem SC C5/6 tl.15 cm</t>
  </si>
  <si>
    <t>596215021R00</t>
  </si>
  <si>
    <t>Kladení zámkové dlažby tl. 8 cm do drtě tl. 4 cm , slepecká červená</t>
  </si>
  <si>
    <t>596215040R00</t>
  </si>
  <si>
    <t>Kladení zámkové dlažby tl. 8 cm do drtě tl. 4 cm</t>
  </si>
  <si>
    <t>596291111R00</t>
  </si>
  <si>
    <t>Řezání zámkové dlažby tl. 80 mm</t>
  </si>
  <si>
    <t>592451158R</t>
  </si>
  <si>
    <t>Dlažba skladebná HOLLAND I SLP 200 x 100 x 80 mm červená, dlažba pro nevidomé</t>
  </si>
  <si>
    <t>POL3_0</t>
  </si>
  <si>
    <t>592451170R</t>
  </si>
  <si>
    <t>Dlažba HOLLAND I 200 x 100 x 80 mm přírodní</t>
  </si>
  <si>
    <t>577115117R00</t>
  </si>
  <si>
    <t>Beton asf.ACL 22 S,modif.ložný š. do 3 m, tl. 8 cm</t>
  </si>
  <si>
    <t>599111111R00</t>
  </si>
  <si>
    <t xml:space="preserve">Zálivka živičná spár do 5 cm, </t>
  </si>
  <si>
    <t>917762111RT7</t>
  </si>
  <si>
    <t>Osazení stoj. obrub. bet. s opěrou,lože z C 12/15, včetně obrubníku ABO  - 100/10/25</t>
  </si>
  <si>
    <t>917862111RV3</t>
  </si>
  <si>
    <t>Osazení stojat. obrub.bet. s opěrou,lože z C 12/15, včetně obrubníku nájezdového CSB H 15 1000/150/150</t>
  </si>
  <si>
    <t>919735113R00</t>
  </si>
  <si>
    <t>Řezání stávajícího živičného krytu tl. 10 - 15 cm</t>
  </si>
  <si>
    <t>979084213R00</t>
  </si>
  <si>
    <t>Vodorovná doprava vybour. hmot po suchu do 1 km</t>
  </si>
  <si>
    <t>t</t>
  </si>
  <si>
    <t>979084219R00</t>
  </si>
  <si>
    <t>Příplatek k dopravě vybour.hmot za dalších 5 km</t>
  </si>
  <si>
    <t>979087212R00</t>
  </si>
  <si>
    <t>Nakládání suti na dopravní prostředky - komunikace</t>
  </si>
  <si>
    <t>979089001R00</t>
  </si>
  <si>
    <t>Poplatek za uložení odpadnu - výkopek</t>
  </si>
  <si>
    <t>Poplatek za uložení odpadu - betony</t>
  </si>
  <si>
    <t>Poplatek za uložení odpadu - asfaltové k-ce</t>
  </si>
  <si>
    <t>998223011R00</t>
  </si>
  <si>
    <t>Přesun hmot, pozemní komunikace, kryt dlážděný</t>
  </si>
  <si>
    <t>210810013RT2</t>
  </si>
  <si>
    <t xml:space="preserve">Kabel CYKY-m 750 V 4 x 16 mm2 volně uložený, včetně dodávky kabelu a chráničky </t>
  </si>
  <si>
    <t>210220002RT1</t>
  </si>
  <si>
    <t>Vedení uzemňovací na povrchu FeZn D 10 mm, včetně drátu FeZn 8 mm</t>
  </si>
  <si>
    <t>460050002R00</t>
  </si>
  <si>
    <t>Jáma pro stožár J nepatk. do 8 m, v rovině, hor. 2</t>
  </si>
  <si>
    <t>kus</t>
  </si>
  <si>
    <t>005111020R</t>
  </si>
  <si>
    <t>Vytyčení stavby</t>
  </si>
  <si>
    <t>Soubor</t>
  </si>
  <si>
    <t>005124010R</t>
  </si>
  <si>
    <t>Koordinační činnost</t>
  </si>
  <si>
    <t>005111021R</t>
  </si>
  <si>
    <t>Vytyčení inženýrských sítí</t>
  </si>
  <si>
    <t>005121010R</t>
  </si>
  <si>
    <t>Vybudování zařízení staveniště</t>
  </si>
  <si>
    <t>005121020R</t>
  </si>
  <si>
    <t xml:space="preserve">Provoz zařízení staveniště </t>
  </si>
  <si>
    <t>005121030R</t>
  </si>
  <si>
    <t>Odstranění zařízení staveniště</t>
  </si>
  <si>
    <t>005211030R</t>
  </si>
  <si>
    <t xml:space="preserve">Dočasná dopravní opatření </t>
  </si>
  <si>
    <t>005211080R</t>
  </si>
  <si>
    <t xml:space="preserve">Bezpečnostní a hygienická opatření na staveništi </t>
  </si>
  <si>
    <t>005241020R</t>
  </si>
  <si>
    <t xml:space="preserve">Geodetické zaměření skutečného provedení  </t>
  </si>
  <si>
    <t>005211010R</t>
  </si>
  <si>
    <t>Předání a převzetí staveniště</t>
  </si>
  <si>
    <t>005231010R</t>
  </si>
  <si>
    <t>Revize</t>
  </si>
  <si>
    <t/>
  </si>
  <si>
    <t>END</t>
  </si>
  <si>
    <t>Otaslavice - oprava chodníku II. etapa</t>
  </si>
  <si>
    <t xml:space="preserve">Otaslavice - oprava chodníku II. etapa </t>
  </si>
  <si>
    <t>583423631R</t>
  </si>
  <si>
    <t>Podklad ze štěrkodrti 0/63 po zhutnění tloušťky 25 cm - sanace</t>
  </si>
  <si>
    <t>Podklad ze štěrkodrti 0/63 po zhutnění tloušťky 20 cm - sanace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</si>
</sst>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3" fillId="4" borderId="10" xfId="0" applyFont="1" applyFill="1" applyBorder="1"/>
    <xf numFmtId="0" fontId="3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0" borderId="37" xfId="0" applyNumberFormat="1" applyFont="1" applyBorder="1" applyAlignment="1">
      <alignment horizontal="center" vertical="center"/>
    </xf>
    <xf numFmtId="4" fontId="3" fillId="0" borderId="37" xfId="0" applyNumberFormat="1" applyFont="1" applyBorder="1" applyAlignment="1">
      <alignment vertical="center"/>
    </xf>
    <xf numFmtId="4" fontId="3" fillId="4" borderId="37" xfId="0" applyNumberFormat="1" applyFont="1" applyFill="1" applyBorder="1" applyAlignment="1">
      <alignment horizontal="center"/>
    </xf>
    <xf numFmtId="4" fontId="3" fillId="4" borderId="37" xfId="0" applyNumberFormat="1" applyFont="1" applyFill="1" applyBorder="1" applyAlignmen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8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3" borderId="44" xfId="0" applyFill="1" applyBorder="1"/>
    <xf numFmtId="49" fontId="0" fillId="3" borderId="41" xfId="0" applyNumberFormat="1" applyFill="1" applyBorder="1" applyAlignment="1"/>
    <xf numFmtId="49" fontId="0" fillId="3" borderId="41" xfId="0" applyNumberFormat="1" applyFill="1" applyBorder="1"/>
    <xf numFmtId="0" fontId="0" fillId="3" borderId="41" xfId="0" applyFill="1" applyBorder="1"/>
    <xf numFmtId="0" fontId="0" fillId="3" borderId="40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7" xfId="0" applyFill="1" applyBorder="1" applyAlignment="1">
      <alignment vertical="top"/>
    </xf>
    <xf numFmtId="0" fontId="0" fillId="3" borderId="48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0" fontId="0" fillId="3" borderId="37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164" fontId="0" fillId="3" borderId="37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7" xfId="0" applyNumberFormat="1" applyFill="1" applyBorder="1" applyAlignment="1">
      <alignment vertical="top" shrinkToFit="1"/>
    </xf>
    <xf numFmtId="0" fontId="0" fillId="3" borderId="49" xfId="0" applyFill="1" applyBorder="1"/>
    <xf numFmtId="0" fontId="0" fillId="3" borderId="50" xfId="0" applyFill="1" applyBorder="1" applyAlignment="1">
      <alignment wrapText="1"/>
    </xf>
    <xf numFmtId="0" fontId="0" fillId="3" borderId="51" xfId="0" applyFill="1" applyBorder="1" applyAlignment="1">
      <alignment vertical="top"/>
    </xf>
    <xf numFmtId="49" fontId="0" fillId="3" borderId="51" xfId="0" applyNumberFormat="1" applyFill="1" applyBorder="1" applyAlignment="1">
      <alignment vertical="top"/>
    </xf>
    <xf numFmtId="49" fontId="0" fillId="3" borderId="47" xfId="0" applyNumberFormat="1" applyFill="1" applyBorder="1" applyAlignment="1">
      <alignment vertical="top"/>
    </xf>
    <xf numFmtId="164" fontId="0" fillId="3" borderId="47" xfId="0" applyNumberFormat="1" applyFill="1" applyBorder="1" applyAlignment="1">
      <alignment vertical="top"/>
    </xf>
    <xf numFmtId="4" fontId="0" fillId="3" borderId="47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7" xfId="0" applyFont="1" applyBorder="1" applyAlignment="1">
      <alignment vertical="top" shrinkToFit="1"/>
    </xf>
    <xf numFmtId="164" fontId="16" fillId="0" borderId="37" xfId="0" applyNumberFormat="1" applyFont="1" applyBorder="1" applyAlignment="1">
      <alignment vertical="top" shrinkToFit="1"/>
    </xf>
    <xf numFmtId="4" fontId="16" fillId="0" borderId="37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7" xfId="0" applyNumberFormat="1" applyFill="1" applyBorder="1" applyAlignment="1">
      <alignment horizontal="left" vertical="top" wrapText="1"/>
    </xf>
    <xf numFmtId="0" fontId="16" fillId="0" borderId="37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8" fillId="0" borderId="0" xfId="0" applyNumberFormat="1" applyFont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0" borderId="0" xfId="0" applyNumberFormat="1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18" xfId="0" applyNumberFormat="1" applyFont="1" applyBorder="1" applyAlignment="1">
      <alignment horizontal="left"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3" fillId="0" borderId="35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2" fontId="12" fillId="3" borderId="7" xfId="0" applyNumberFormat="1" applyFont="1" applyFill="1" applyBorder="1" applyAlignment="1">
      <alignment horizontal="right" vertical="center"/>
    </xf>
    <xf numFmtId="4" fontId="3" fillId="0" borderId="33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" fontId="3" fillId="0" borderId="37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" fontId="3" fillId="4" borderId="37" xfId="0" applyNumberFormat="1" applyFont="1" applyFill="1" applyBorder="1" applyAlignme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26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0" fontId="4" fillId="0" borderId="0" xfId="0" applyFont="1" applyAlignment="1">
      <alignment horizontal="center"/>
    </xf>
    <xf numFmtId="49" fontId="0" fillId="0" borderId="38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5" xfId="0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189" t="s">
        <v>39</v>
      </c>
      <c r="B2" s="189"/>
      <c r="C2" s="189"/>
      <c r="D2" s="189"/>
      <c r="E2" s="189"/>
      <c r="F2" s="189"/>
      <c r="G2" s="18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8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203" t="s">
        <v>42</v>
      </c>
      <c r="C1" s="204"/>
      <c r="D1" s="204"/>
      <c r="E1" s="204"/>
      <c r="F1" s="204"/>
      <c r="G1" s="204"/>
      <c r="H1" s="204"/>
      <c r="I1" s="204"/>
      <c r="J1" s="205"/>
    </row>
    <row r="2" spans="1:15" ht="23.25" customHeight="1" x14ac:dyDescent="0.2">
      <c r="A2" s="4"/>
      <c r="B2" s="79" t="s">
        <v>40</v>
      </c>
      <c r="C2" s="80"/>
      <c r="D2" s="190" t="s">
        <v>201</v>
      </c>
      <c r="E2" s="191"/>
      <c r="F2" s="191"/>
      <c r="G2" s="191"/>
      <c r="H2" s="191"/>
      <c r="I2" s="191"/>
      <c r="J2" s="192"/>
      <c r="O2" s="2"/>
    </row>
    <row r="3" spans="1:15" ht="23.25" customHeight="1" x14ac:dyDescent="0.2">
      <c r="A3" s="4"/>
      <c r="B3" s="81" t="s">
        <v>45</v>
      </c>
      <c r="C3" s="82"/>
      <c r="D3" s="197" t="s">
        <v>43</v>
      </c>
      <c r="E3" s="198"/>
      <c r="F3" s="198"/>
      <c r="G3" s="198"/>
      <c r="H3" s="198"/>
      <c r="I3" s="198"/>
      <c r="J3" s="199"/>
    </row>
    <row r="4" spans="1:15" ht="23.25" hidden="1" customHeight="1" x14ac:dyDescent="0.2">
      <c r="A4" s="4"/>
      <c r="B4" s="83" t="s">
        <v>44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2">
      <c r="A5" s="4"/>
      <c r="B5" s="45" t="s">
        <v>21</v>
      </c>
      <c r="C5" s="5"/>
      <c r="D5" s="89" t="s">
        <v>43</v>
      </c>
      <c r="E5" s="25"/>
      <c r="F5" s="25"/>
      <c r="G5" s="25"/>
      <c r="H5" s="27" t="s">
        <v>33</v>
      </c>
      <c r="I5" s="89"/>
      <c r="J5" s="11"/>
    </row>
    <row r="6" spans="1:15" ht="15.75" customHeight="1" x14ac:dyDescent="0.2">
      <c r="A6" s="4"/>
      <c r="B6" s="39"/>
      <c r="C6" s="25"/>
      <c r="D6" s="89" t="s">
        <v>47</v>
      </c>
      <c r="E6" s="25"/>
      <c r="F6" s="25"/>
      <c r="G6" s="25"/>
      <c r="H6" s="27" t="s">
        <v>34</v>
      </c>
      <c r="I6" s="89"/>
      <c r="J6" s="11"/>
    </row>
    <row r="7" spans="1:15" ht="15.75" customHeight="1" x14ac:dyDescent="0.2">
      <c r="A7" s="4"/>
      <c r="B7" s="40"/>
      <c r="C7" s="90" t="s">
        <v>49</v>
      </c>
      <c r="D7" s="78" t="s">
        <v>48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214"/>
      <c r="E11" s="214"/>
      <c r="F11" s="214"/>
      <c r="G11" s="214"/>
      <c r="H11" s="27" t="s">
        <v>33</v>
      </c>
      <c r="I11" s="188"/>
      <c r="J11" s="11"/>
    </row>
    <row r="12" spans="1:15" ht="15.75" customHeight="1" x14ac:dyDescent="0.2">
      <c r="A12" s="4"/>
      <c r="B12" s="39"/>
      <c r="C12" s="25"/>
      <c r="D12" s="202"/>
      <c r="E12" s="202"/>
      <c r="F12" s="202"/>
      <c r="G12" s="202"/>
      <c r="H12" s="27" t="s">
        <v>34</v>
      </c>
      <c r="I12" s="89"/>
      <c r="J12" s="11"/>
    </row>
    <row r="13" spans="1:15" ht="15.75" customHeight="1" x14ac:dyDescent="0.2">
      <c r="A13" s="4"/>
      <c r="B13" s="40"/>
      <c r="C13" s="90"/>
      <c r="D13" s="227"/>
      <c r="E13" s="227"/>
      <c r="F13" s="227"/>
      <c r="G13" s="227"/>
      <c r="H13" s="28"/>
      <c r="I13" s="32"/>
      <c r="J13" s="49"/>
    </row>
    <row r="14" spans="1:15" ht="24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196"/>
      <c r="F15" s="196"/>
      <c r="G15" s="200"/>
      <c r="H15" s="200"/>
      <c r="I15" s="200" t="s">
        <v>28</v>
      </c>
      <c r="J15" s="201"/>
    </row>
    <row r="16" spans="1:15" ht="23.25" customHeight="1" x14ac:dyDescent="0.2">
      <c r="A16" s="137" t="s">
        <v>23</v>
      </c>
      <c r="B16" s="138" t="s">
        <v>23</v>
      </c>
      <c r="C16" s="56"/>
      <c r="D16" s="57"/>
      <c r="E16" s="193"/>
      <c r="F16" s="194"/>
      <c r="G16" s="193"/>
      <c r="H16" s="194"/>
      <c r="I16" s="193">
        <v>0</v>
      </c>
      <c r="J16" s="195"/>
    </row>
    <row r="17" spans="1:10" ht="23.25" customHeight="1" x14ac:dyDescent="0.2">
      <c r="A17" s="137" t="s">
        <v>24</v>
      </c>
      <c r="B17" s="138" t="s">
        <v>24</v>
      </c>
      <c r="C17" s="56"/>
      <c r="D17" s="57"/>
      <c r="E17" s="193"/>
      <c r="F17" s="194"/>
      <c r="G17" s="193"/>
      <c r="H17" s="194"/>
      <c r="I17" s="193">
        <v>0</v>
      </c>
      <c r="J17" s="195"/>
    </row>
    <row r="18" spans="1:10" ht="23.25" customHeight="1" x14ac:dyDescent="0.2">
      <c r="A18" s="137" t="s">
        <v>25</v>
      </c>
      <c r="B18" s="138" t="s">
        <v>25</v>
      </c>
      <c r="C18" s="56"/>
      <c r="D18" s="57"/>
      <c r="E18" s="193"/>
      <c r="F18" s="194"/>
      <c r="G18" s="193"/>
      <c r="H18" s="194"/>
      <c r="I18" s="193">
        <v>0</v>
      </c>
      <c r="J18" s="195"/>
    </row>
    <row r="19" spans="1:10" ht="23.25" customHeight="1" x14ac:dyDescent="0.2">
      <c r="A19" s="137" t="s">
        <v>69</v>
      </c>
      <c r="B19" s="138" t="s">
        <v>26</v>
      </c>
      <c r="C19" s="56"/>
      <c r="D19" s="57"/>
      <c r="E19" s="193"/>
      <c r="F19" s="194"/>
      <c r="G19" s="193"/>
      <c r="H19" s="194"/>
      <c r="I19" s="193">
        <v>0</v>
      </c>
      <c r="J19" s="195"/>
    </row>
    <row r="20" spans="1:10" ht="23.25" customHeight="1" x14ac:dyDescent="0.2">
      <c r="A20" s="137" t="s">
        <v>70</v>
      </c>
      <c r="B20" s="138" t="s">
        <v>27</v>
      </c>
      <c r="C20" s="56"/>
      <c r="D20" s="57"/>
      <c r="E20" s="193"/>
      <c r="F20" s="194"/>
      <c r="G20" s="193"/>
      <c r="H20" s="194"/>
      <c r="I20" s="193">
        <v>0</v>
      </c>
      <c r="J20" s="195"/>
    </row>
    <row r="21" spans="1:10" ht="23.25" customHeight="1" x14ac:dyDescent="0.2">
      <c r="A21" s="4"/>
      <c r="B21" s="72" t="s">
        <v>28</v>
      </c>
      <c r="C21" s="73"/>
      <c r="D21" s="74"/>
      <c r="E21" s="212"/>
      <c r="F21" s="213"/>
      <c r="G21" s="212"/>
      <c r="H21" s="213"/>
      <c r="I21" s="212">
        <v>0</v>
      </c>
      <c r="J21" s="217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15</v>
      </c>
      <c r="F23" s="59" t="s">
        <v>0</v>
      </c>
      <c r="G23" s="210">
        <v>0</v>
      </c>
      <c r="H23" s="211"/>
      <c r="I23" s="211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15</v>
      </c>
      <c r="F24" s="59" t="s">
        <v>0</v>
      </c>
      <c r="G24" s="215">
        <v>0</v>
      </c>
      <c r="H24" s="216"/>
      <c r="I24" s="21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210">
        <v>0</v>
      </c>
      <c r="H25" s="211"/>
      <c r="I25" s="211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06">
        <v>0</v>
      </c>
      <c r="H26" s="207"/>
      <c r="I26" s="207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208">
        <v>0</v>
      </c>
      <c r="H27" s="208"/>
      <c r="I27" s="208"/>
      <c r="J27" s="61" t="str">
        <f t="shared" si="0"/>
        <v>CZK</v>
      </c>
    </row>
    <row r="28" spans="1:10" ht="27.75" hidden="1" customHeight="1" thickBot="1" x14ac:dyDescent="0.25">
      <c r="A28" s="4"/>
      <c r="B28" s="110" t="s">
        <v>22</v>
      </c>
      <c r="C28" s="111"/>
      <c r="D28" s="111"/>
      <c r="E28" s="112"/>
      <c r="F28" s="113"/>
      <c r="G28" s="209">
        <v>1447097.4</v>
      </c>
      <c r="H28" s="230"/>
      <c r="I28" s="230"/>
      <c r="J28" s="114" t="str">
        <f t="shared" si="0"/>
        <v>CZK</v>
      </c>
    </row>
    <row r="29" spans="1:10" ht="27.75" customHeight="1" thickBot="1" x14ac:dyDescent="0.25">
      <c r="A29" s="4"/>
      <c r="B29" s="110" t="s">
        <v>35</v>
      </c>
      <c r="C29" s="115"/>
      <c r="D29" s="115"/>
      <c r="E29" s="115"/>
      <c r="F29" s="115"/>
      <c r="G29" s="209">
        <v>0</v>
      </c>
      <c r="H29" s="209"/>
      <c r="I29" s="209"/>
      <c r="J29" s="116" t="s">
        <v>52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/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228"/>
      <c r="E34" s="228"/>
      <c r="F34" s="30"/>
      <c r="G34" s="228"/>
      <c r="H34" s="228"/>
      <c r="I34" s="228"/>
      <c r="J34" s="36"/>
    </row>
    <row r="35" spans="1:10" ht="12.75" customHeight="1" x14ac:dyDescent="0.2">
      <c r="A35" s="4"/>
      <c r="B35" s="4"/>
      <c r="C35" s="5"/>
      <c r="D35" s="229" t="s">
        <v>2</v>
      </c>
      <c r="E35" s="229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02"/>
      <c r="G37" s="102"/>
      <c r="H37" s="102"/>
      <c r="I37" s="102"/>
      <c r="J37" s="3"/>
    </row>
    <row r="38" spans="1:10" ht="25.5" hidden="1" customHeight="1" x14ac:dyDescent="0.2">
      <c r="A38" s="94" t="s">
        <v>37</v>
      </c>
      <c r="B38" s="96" t="s">
        <v>16</v>
      </c>
      <c r="C38" s="97" t="s">
        <v>5</v>
      </c>
      <c r="D38" s="98"/>
      <c r="E38" s="98"/>
      <c r="F38" s="103" t="str">
        <f>B23</f>
        <v>Základ pro sníženou DPH</v>
      </c>
      <c r="G38" s="103" t="str">
        <f>B25</f>
        <v>Základ pro základní DPH</v>
      </c>
      <c r="H38" s="104" t="s">
        <v>17</v>
      </c>
      <c r="I38" s="104" t="s">
        <v>1</v>
      </c>
      <c r="J38" s="99" t="s">
        <v>0</v>
      </c>
    </row>
    <row r="39" spans="1:10" ht="25.5" hidden="1" customHeight="1" x14ac:dyDescent="0.2">
      <c r="A39" s="94">
        <v>1</v>
      </c>
      <c r="B39" s="100" t="s">
        <v>50</v>
      </c>
      <c r="C39" s="218" t="s">
        <v>46</v>
      </c>
      <c r="D39" s="219"/>
      <c r="E39" s="219"/>
      <c r="F39" s="105">
        <v>0</v>
      </c>
      <c r="G39" s="106">
        <v>1447097.4</v>
      </c>
      <c r="H39" s="107">
        <v>303890</v>
      </c>
      <c r="I39" s="107">
        <v>1750987.4</v>
      </c>
      <c r="J39" s="101">
        <f>IF(CenaCelkemVypocet=0,"",I39/CenaCelkemVypocet*100)</f>
        <v>100</v>
      </c>
    </row>
    <row r="40" spans="1:10" ht="25.5" hidden="1" customHeight="1" x14ac:dyDescent="0.2">
      <c r="A40" s="94"/>
      <c r="B40" s="220" t="s">
        <v>51</v>
      </c>
      <c r="C40" s="221"/>
      <c r="D40" s="221"/>
      <c r="E40" s="222"/>
      <c r="F40" s="108">
        <f>SUMIF(A39:A39,"=1",F39:F39)</f>
        <v>0</v>
      </c>
      <c r="G40" s="109">
        <f>SUMIF(A39:A39,"=1",G39:G39)</f>
        <v>1447097.4</v>
      </c>
      <c r="H40" s="109">
        <f>SUMIF(A39:A39,"=1",H39:H39)</f>
        <v>303890</v>
      </c>
      <c r="I40" s="109">
        <f>SUMIF(A39:A39,"=1",I39:I39)</f>
        <v>1750987.4</v>
      </c>
      <c r="J40" s="95">
        <f>SUMIF(A39:A39,"=1",J39:J39)</f>
        <v>100</v>
      </c>
    </row>
    <row r="44" spans="1:10" ht="15.75" x14ac:dyDescent="0.25">
      <c r="B44" s="117" t="s">
        <v>53</v>
      </c>
    </row>
    <row r="46" spans="1:10" ht="25.5" customHeight="1" x14ac:dyDescent="0.2">
      <c r="A46" s="118"/>
      <c r="B46" s="122" t="s">
        <v>16</v>
      </c>
      <c r="C46" s="122" t="s">
        <v>5</v>
      </c>
      <c r="D46" s="123"/>
      <c r="E46" s="123"/>
      <c r="F46" s="126" t="s">
        <v>54</v>
      </c>
      <c r="G46" s="126"/>
      <c r="H46" s="126"/>
      <c r="I46" s="223" t="s">
        <v>28</v>
      </c>
      <c r="J46" s="223"/>
    </row>
    <row r="47" spans="1:10" ht="25.5" customHeight="1" x14ac:dyDescent="0.2">
      <c r="A47" s="119"/>
      <c r="B47" s="127" t="s">
        <v>55</v>
      </c>
      <c r="C47" s="225" t="s">
        <v>56</v>
      </c>
      <c r="D47" s="226"/>
      <c r="E47" s="226"/>
      <c r="F47" s="129" t="s">
        <v>23</v>
      </c>
      <c r="G47" s="130"/>
      <c r="H47" s="130"/>
      <c r="I47" s="224">
        <v>0</v>
      </c>
      <c r="J47" s="224"/>
    </row>
    <row r="48" spans="1:10" ht="25.5" customHeight="1" x14ac:dyDescent="0.2">
      <c r="A48" s="119"/>
      <c r="B48" s="121" t="s">
        <v>57</v>
      </c>
      <c r="C48" s="232" t="s">
        <v>58</v>
      </c>
      <c r="D48" s="233"/>
      <c r="E48" s="233"/>
      <c r="F48" s="131" t="s">
        <v>23</v>
      </c>
      <c r="G48" s="132"/>
      <c r="H48" s="132"/>
      <c r="I48" s="231">
        <v>0</v>
      </c>
      <c r="J48" s="231"/>
    </row>
    <row r="49" spans="1:10" ht="25.5" customHeight="1" x14ac:dyDescent="0.2">
      <c r="A49" s="119"/>
      <c r="B49" s="121" t="s">
        <v>59</v>
      </c>
      <c r="C49" s="232" t="s">
        <v>60</v>
      </c>
      <c r="D49" s="233"/>
      <c r="E49" s="233"/>
      <c r="F49" s="131" t="s">
        <v>23</v>
      </c>
      <c r="G49" s="132"/>
      <c r="H49" s="132"/>
      <c r="I49" s="231">
        <v>0</v>
      </c>
      <c r="J49" s="231"/>
    </row>
    <row r="50" spans="1:10" ht="25.5" customHeight="1" x14ac:dyDescent="0.2">
      <c r="A50" s="119"/>
      <c r="B50" s="121" t="s">
        <v>61</v>
      </c>
      <c r="C50" s="232" t="s">
        <v>62</v>
      </c>
      <c r="D50" s="233"/>
      <c r="E50" s="233"/>
      <c r="F50" s="131" t="s">
        <v>23</v>
      </c>
      <c r="G50" s="132"/>
      <c r="H50" s="132"/>
      <c r="I50" s="231">
        <v>0</v>
      </c>
      <c r="J50" s="231"/>
    </row>
    <row r="51" spans="1:10" ht="25.5" customHeight="1" x14ac:dyDescent="0.2">
      <c r="A51" s="119"/>
      <c r="B51" s="121" t="s">
        <v>63</v>
      </c>
      <c r="C51" s="232" t="s">
        <v>64</v>
      </c>
      <c r="D51" s="233"/>
      <c r="E51" s="233"/>
      <c r="F51" s="131" t="s">
        <v>23</v>
      </c>
      <c r="G51" s="132"/>
      <c r="H51" s="132"/>
      <c r="I51" s="231">
        <v>0</v>
      </c>
      <c r="J51" s="231"/>
    </row>
    <row r="52" spans="1:10" ht="25.5" customHeight="1" x14ac:dyDescent="0.2">
      <c r="A52" s="119"/>
      <c r="B52" s="121" t="s">
        <v>65</v>
      </c>
      <c r="C52" s="232" t="s">
        <v>66</v>
      </c>
      <c r="D52" s="233"/>
      <c r="E52" s="233"/>
      <c r="F52" s="131" t="s">
        <v>25</v>
      </c>
      <c r="G52" s="132"/>
      <c r="H52" s="132"/>
      <c r="I52" s="231">
        <v>0</v>
      </c>
      <c r="J52" s="231"/>
    </row>
    <row r="53" spans="1:10" ht="25.5" customHeight="1" x14ac:dyDescent="0.2">
      <c r="A53" s="119"/>
      <c r="B53" s="121" t="s">
        <v>67</v>
      </c>
      <c r="C53" s="232" t="s">
        <v>68</v>
      </c>
      <c r="D53" s="233"/>
      <c r="E53" s="233"/>
      <c r="F53" s="131" t="s">
        <v>25</v>
      </c>
      <c r="G53" s="132"/>
      <c r="H53" s="132"/>
      <c r="I53" s="231">
        <v>0</v>
      </c>
      <c r="J53" s="231"/>
    </row>
    <row r="54" spans="1:10" ht="25.5" customHeight="1" x14ac:dyDescent="0.2">
      <c r="A54" s="119"/>
      <c r="B54" s="128" t="s">
        <v>69</v>
      </c>
      <c r="C54" s="235" t="s">
        <v>26</v>
      </c>
      <c r="D54" s="236"/>
      <c r="E54" s="236"/>
      <c r="F54" s="133" t="s">
        <v>69</v>
      </c>
      <c r="G54" s="134"/>
      <c r="H54" s="134"/>
      <c r="I54" s="234">
        <v>0</v>
      </c>
      <c r="J54" s="234"/>
    </row>
    <row r="55" spans="1:10" ht="25.5" customHeight="1" x14ac:dyDescent="0.2">
      <c r="A55" s="120"/>
      <c r="B55" s="124" t="s">
        <v>1</v>
      </c>
      <c r="C55" s="124"/>
      <c r="D55" s="125"/>
      <c r="E55" s="125"/>
      <c r="F55" s="135"/>
      <c r="G55" s="136"/>
      <c r="H55" s="136"/>
      <c r="I55" s="237">
        <f>SUM(I47:I54)</f>
        <v>0</v>
      </c>
      <c r="J55" s="237"/>
    </row>
    <row r="56" spans="1:10" x14ac:dyDescent="0.2">
      <c r="F56" s="92"/>
      <c r="G56" s="93"/>
      <c r="H56" s="92"/>
      <c r="I56" s="93"/>
      <c r="J56" s="93"/>
    </row>
    <row r="57" spans="1:10" x14ac:dyDescent="0.2">
      <c r="F57" s="92"/>
      <c r="G57" s="93"/>
      <c r="H57" s="92"/>
      <c r="I57" s="93"/>
      <c r="J57" s="93"/>
    </row>
    <row r="58" spans="1:10" x14ac:dyDescent="0.2">
      <c r="F58" s="92"/>
      <c r="G58" s="93"/>
      <c r="H58" s="92"/>
      <c r="I58" s="93"/>
      <c r="J58" s="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I54:J54"/>
    <mergeCell ref="C54:E54"/>
    <mergeCell ref="I55:J55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4:E34"/>
    <mergeCell ref="D35:E35"/>
    <mergeCell ref="G19:H19"/>
    <mergeCell ref="G20:H20"/>
    <mergeCell ref="G34:I34"/>
    <mergeCell ref="G28:I28"/>
    <mergeCell ref="C39:E39"/>
    <mergeCell ref="B40:E40"/>
    <mergeCell ref="I46:J46"/>
    <mergeCell ref="I47:J47"/>
    <mergeCell ref="C47:E47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38" t="s">
        <v>6</v>
      </c>
      <c r="B1" s="238"/>
      <c r="C1" s="239"/>
      <c r="D1" s="238"/>
      <c r="E1" s="238"/>
      <c r="F1" s="238"/>
      <c r="G1" s="238"/>
    </row>
    <row r="2" spans="1:7" ht="24.95" customHeight="1" x14ac:dyDescent="0.2">
      <c r="A2" s="77" t="s">
        <v>41</v>
      </c>
      <c r="B2" s="76"/>
      <c r="C2" s="240"/>
      <c r="D2" s="240"/>
      <c r="E2" s="240"/>
      <c r="F2" s="240"/>
      <c r="G2" s="241"/>
    </row>
    <row r="3" spans="1:7" ht="24.95" hidden="1" customHeight="1" x14ac:dyDescent="0.2">
      <c r="A3" s="77" t="s">
        <v>7</v>
      </c>
      <c r="B3" s="76"/>
      <c r="C3" s="240"/>
      <c r="D3" s="240"/>
      <c r="E3" s="240"/>
      <c r="F3" s="240"/>
      <c r="G3" s="241"/>
    </row>
    <row r="4" spans="1:7" ht="24.95" hidden="1" customHeight="1" x14ac:dyDescent="0.2">
      <c r="A4" s="77" t="s">
        <v>8</v>
      </c>
      <c r="B4" s="76"/>
      <c r="C4" s="240"/>
      <c r="D4" s="240"/>
      <c r="E4" s="240"/>
      <c r="F4" s="240"/>
      <c r="G4" s="241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67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91" customWidth="1"/>
    <col min="3" max="3" width="38.28515625" style="91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47" t="s">
        <v>6</v>
      </c>
      <c r="B1" s="247"/>
      <c r="C1" s="247"/>
      <c r="D1" s="247"/>
      <c r="E1" s="247"/>
      <c r="F1" s="247"/>
      <c r="G1" s="247"/>
      <c r="AE1" t="s">
        <v>72</v>
      </c>
    </row>
    <row r="2" spans="1:60" ht="25.15" customHeight="1" x14ac:dyDescent="0.2">
      <c r="A2" s="141" t="s">
        <v>71</v>
      </c>
      <c r="B2" s="139"/>
      <c r="C2" s="248" t="s">
        <v>202</v>
      </c>
      <c r="D2" s="249"/>
      <c r="E2" s="249"/>
      <c r="F2" s="249"/>
      <c r="G2" s="250"/>
      <c r="AE2" t="s">
        <v>73</v>
      </c>
    </row>
    <row r="3" spans="1:60" ht="25.15" customHeight="1" x14ac:dyDescent="0.2">
      <c r="A3" s="142" t="s">
        <v>7</v>
      </c>
      <c r="B3" s="140"/>
      <c r="C3" s="251" t="s">
        <v>43</v>
      </c>
      <c r="D3" s="252"/>
      <c r="E3" s="252"/>
      <c r="F3" s="252"/>
      <c r="G3" s="253"/>
      <c r="AE3" t="s">
        <v>74</v>
      </c>
    </row>
    <row r="4" spans="1:60" ht="25.15" hidden="1" customHeight="1" x14ac:dyDescent="0.2">
      <c r="A4" s="142" t="s">
        <v>8</v>
      </c>
      <c r="B4" s="140"/>
      <c r="C4" s="251"/>
      <c r="D4" s="252"/>
      <c r="E4" s="252"/>
      <c r="F4" s="252"/>
      <c r="G4" s="253"/>
      <c r="AE4" t="s">
        <v>75</v>
      </c>
    </row>
    <row r="5" spans="1:60" hidden="1" x14ac:dyDescent="0.2">
      <c r="A5" s="143" t="s">
        <v>76</v>
      </c>
      <c r="B5" s="144"/>
      <c r="C5" s="145"/>
      <c r="D5" s="146"/>
      <c r="E5" s="146"/>
      <c r="F5" s="146"/>
      <c r="G5" s="147"/>
      <c r="AE5" t="s">
        <v>77</v>
      </c>
    </row>
    <row r="7" spans="1:60" ht="38.25" x14ac:dyDescent="0.2">
      <c r="A7" s="153" t="s">
        <v>78</v>
      </c>
      <c r="B7" s="154" t="s">
        <v>79</v>
      </c>
      <c r="C7" s="154" t="s">
        <v>80</v>
      </c>
      <c r="D7" s="153" t="s">
        <v>81</v>
      </c>
      <c r="E7" s="153" t="s">
        <v>82</v>
      </c>
      <c r="F7" s="148" t="s">
        <v>83</v>
      </c>
      <c r="G7" s="169" t="s">
        <v>28</v>
      </c>
      <c r="H7" s="170" t="s">
        <v>29</v>
      </c>
      <c r="I7" s="170" t="s">
        <v>84</v>
      </c>
      <c r="J7" s="170" t="s">
        <v>30</v>
      </c>
      <c r="K7" s="170" t="s">
        <v>85</v>
      </c>
      <c r="L7" s="170" t="s">
        <v>86</v>
      </c>
      <c r="M7" s="170" t="s">
        <v>87</v>
      </c>
      <c r="N7" s="170" t="s">
        <v>88</v>
      </c>
      <c r="O7" s="170" t="s">
        <v>89</v>
      </c>
      <c r="P7" s="170" t="s">
        <v>90</v>
      </c>
      <c r="Q7" s="170" t="s">
        <v>91</v>
      </c>
      <c r="R7" s="170" t="s">
        <v>92</v>
      </c>
      <c r="S7" s="170" t="s">
        <v>93</v>
      </c>
      <c r="T7" s="170" t="s">
        <v>94</v>
      </c>
      <c r="U7" s="156" t="s">
        <v>95</v>
      </c>
    </row>
    <row r="8" spans="1:60" x14ac:dyDescent="0.2">
      <c r="A8" s="171" t="s">
        <v>96</v>
      </c>
      <c r="B8" s="172" t="s">
        <v>55</v>
      </c>
      <c r="C8" s="173" t="s">
        <v>56</v>
      </c>
      <c r="D8" s="155"/>
      <c r="E8" s="174"/>
      <c r="F8" s="175"/>
      <c r="G8" s="175">
        <f>SUMIF(AE9:AE24,"&lt;&gt;NOR",G9:G24)</f>
        <v>0</v>
      </c>
      <c r="H8" s="175"/>
      <c r="I8" s="175">
        <f>SUM(I9:I24)</f>
        <v>0</v>
      </c>
      <c r="J8" s="175"/>
      <c r="K8" s="175">
        <f>SUM(K9:K24)</f>
        <v>158880.47000000003</v>
      </c>
      <c r="L8" s="175"/>
      <c r="M8" s="175">
        <f>SUM(M9:M24)</f>
        <v>0</v>
      </c>
      <c r="N8" s="155"/>
      <c r="O8" s="155">
        <f>SUM(O9:O24)</f>
        <v>0</v>
      </c>
      <c r="P8" s="155"/>
      <c r="Q8" s="155">
        <f>SUM(Q9:Q24)</f>
        <v>267.25200000000001</v>
      </c>
      <c r="R8" s="155"/>
      <c r="S8" s="155"/>
      <c r="T8" s="171"/>
      <c r="U8" s="155">
        <f>SUM(U9:U24)</f>
        <v>259.75</v>
      </c>
      <c r="AE8" t="s">
        <v>97</v>
      </c>
    </row>
    <row r="9" spans="1:60" outlineLevel="1" x14ac:dyDescent="0.2">
      <c r="A9" s="150">
        <v>1</v>
      </c>
      <c r="B9" s="157" t="s">
        <v>98</v>
      </c>
      <c r="C9" s="182" t="s">
        <v>99</v>
      </c>
      <c r="D9" s="159" t="s">
        <v>100</v>
      </c>
      <c r="E9" s="164">
        <v>223</v>
      </c>
      <c r="F9" s="167">
        <v>0</v>
      </c>
      <c r="G9" s="167">
        <v>0</v>
      </c>
      <c r="H9" s="167">
        <v>0</v>
      </c>
      <c r="I9" s="167">
        <f t="shared" ref="I9:I15" si="0">ROUND(E9*H9,2)</f>
        <v>0</v>
      </c>
      <c r="J9" s="167">
        <v>68.8</v>
      </c>
      <c r="K9" s="167">
        <f t="shared" ref="K9:K15" si="1">ROUND(E9*J9,2)</f>
        <v>15342.4</v>
      </c>
      <c r="L9" s="167">
        <v>21</v>
      </c>
      <c r="M9" s="167">
        <f t="shared" ref="M9:M15" si="2">G9*(1+L9/100)</f>
        <v>0</v>
      </c>
      <c r="N9" s="159">
        <v>0</v>
      </c>
      <c r="O9" s="159">
        <f t="shared" ref="O9:O15" si="3">ROUND(E9*N9,5)</f>
        <v>0</v>
      </c>
      <c r="P9" s="159">
        <v>0.13800000000000001</v>
      </c>
      <c r="Q9" s="159">
        <f t="shared" ref="Q9:Q15" si="4">ROUND(E9*P9,5)</f>
        <v>30.774000000000001</v>
      </c>
      <c r="R9" s="159"/>
      <c r="S9" s="159"/>
      <c r="T9" s="160">
        <v>0.16</v>
      </c>
      <c r="U9" s="159">
        <f t="shared" ref="U9:U15" si="5">ROUND(E9*T9,2)</f>
        <v>35.68</v>
      </c>
      <c r="V9" s="149"/>
      <c r="W9" s="149"/>
      <c r="X9" s="149"/>
      <c r="Y9" s="149"/>
      <c r="Z9" s="149"/>
      <c r="AA9" s="149"/>
      <c r="AB9" s="149"/>
      <c r="AC9" s="149"/>
      <c r="AD9" s="149"/>
      <c r="AE9" s="149" t="s">
        <v>101</v>
      </c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50">
        <v>2</v>
      </c>
      <c r="B10" s="157" t="s">
        <v>102</v>
      </c>
      <c r="C10" s="182" t="s">
        <v>103</v>
      </c>
      <c r="D10" s="159" t="s">
        <v>100</v>
      </c>
      <c r="E10" s="164">
        <v>223</v>
      </c>
      <c r="F10" s="167">
        <v>0</v>
      </c>
      <c r="G10" s="167">
        <v>0</v>
      </c>
      <c r="H10" s="167">
        <v>0</v>
      </c>
      <c r="I10" s="167">
        <f t="shared" si="0"/>
        <v>0</v>
      </c>
      <c r="J10" s="167">
        <v>287</v>
      </c>
      <c r="K10" s="167">
        <f t="shared" si="1"/>
        <v>64001</v>
      </c>
      <c r="L10" s="167">
        <v>21</v>
      </c>
      <c r="M10" s="167">
        <f t="shared" si="2"/>
        <v>0</v>
      </c>
      <c r="N10" s="159">
        <v>0</v>
      </c>
      <c r="O10" s="159">
        <f t="shared" si="3"/>
        <v>0</v>
      </c>
      <c r="P10" s="159">
        <v>0.66</v>
      </c>
      <c r="Q10" s="159">
        <f t="shared" si="4"/>
        <v>147.18</v>
      </c>
      <c r="R10" s="159"/>
      <c r="S10" s="159"/>
      <c r="T10" s="160">
        <v>0.627</v>
      </c>
      <c r="U10" s="159">
        <f t="shared" si="5"/>
        <v>139.82</v>
      </c>
      <c r="V10" s="149"/>
      <c r="W10" s="149"/>
      <c r="X10" s="149"/>
      <c r="Y10" s="149"/>
      <c r="Z10" s="149"/>
      <c r="AA10" s="149"/>
      <c r="AB10" s="149"/>
      <c r="AC10" s="149"/>
      <c r="AD10" s="149"/>
      <c r="AE10" s="149" t="s">
        <v>101</v>
      </c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50">
        <v>3</v>
      </c>
      <c r="B11" s="157" t="s">
        <v>104</v>
      </c>
      <c r="C11" s="182" t="s">
        <v>105</v>
      </c>
      <c r="D11" s="159" t="s">
        <v>100</v>
      </c>
      <c r="E11" s="164">
        <v>40.6</v>
      </c>
      <c r="F11" s="167">
        <v>0</v>
      </c>
      <c r="G11" s="167">
        <v>0</v>
      </c>
      <c r="H11" s="167">
        <v>0</v>
      </c>
      <c r="I11" s="167">
        <f t="shared" si="0"/>
        <v>0</v>
      </c>
      <c r="J11" s="167">
        <v>84.3</v>
      </c>
      <c r="K11" s="167">
        <f t="shared" si="1"/>
        <v>3422.58</v>
      </c>
      <c r="L11" s="167">
        <v>21</v>
      </c>
      <c r="M11" s="167">
        <f t="shared" si="2"/>
        <v>0</v>
      </c>
      <c r="N11" s="159">
        <v>0</v>
      </c>
      <c r="O11" s="159">
        <f t="shared" si="3"/>
        <v>0</v>
      </c>
      <c r="P11" s="159">
        <v>0.33</v>
      </c>
      <c r="Q11" s="159">
        <f t="shared" si="4"/>
        <v>13.398</v>
      </c>
      <c r="R11" s="159"/>
      <c r="S11" s="159"/>
      <c r="T11" s="160">
        <v>0.113</v>
      </c>
      <c r="U11" s="159">
        <f t="shared" si="5"/>
        <v>4.59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 t="s">
        <v>101</v>
      </c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50">
        <v>4</v>
      </c>
      <c r="B12" s="157" t="s">
        <v>106</v>
      </c>
      <c r="C12" s="182" t="s">
        <v>107</v>
      </c>
      <c r="D12" s="159" t="s">
        <v>108</v>
      </c>
      <c r="E12" s="164">
        <v>154</v>
      </c>
      <c r="F12" s="167">
        <v>0</v>
      </c>
      <c r="G12" s="167">
        <v>0</v>
      </c>
      <c r="H12" s="167">
        <v>0</v>
      </c>
      <c r="I12" s="167">
        <f t="shared" si="0"/>
        <v>0</v>
      </c>
      <c r="J12" s="167">
        <v>102.5</v>
      </c>
      <c r="K12" s="167">
        <f t="shared" si="1"/>
        <v>15785</v>
      </c>
      <c r="L12" s="167">
        <v>21</v>
      </c>
      <c r="M12" s="167">
        <f t="shared" si="2"/>
        <v>0</v>
      </c>
      <c r="N12" s="159">
        <v>0</v>
      </c>
      <c r="O12" s="159">
        <f t="shared" si="3"/>
        <v>0</v>
      </c>
      <c r="P12" s="159">
        <v>0.27</v>
      </c>
      <c r="Q12" s="159">
        <f t="shared" si="4"/>
        <v>41.58</v>
      </c>
      <c r="R12" s="159"/>
      <c r="S12" s="159"/>
      <c r="T12" s="160">
        <v>0.123</v>
      </c>
      <c r="U12" s="159">
        <f t="shared" si="5"/>
        <v>18.940000000000001</v>
      </c>
      <c r="V12" s="149"/>
      <c r="W12" s="149"/>
      <c r="X12" s="149"/>
      <c r="Y12" s="149"/>
      <c r="Z12" s="149"/>
      <c r="AA12" s="149"/>
      <c r="AB12" s="149"/>
      <c r="AC12" s="149"/>
      <c r="AD12" s="149"/>
      <c r="AE12" s="149" t="s">
        <v>101</v>
      </c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 x14ac:dyDescent="0.2">
      <c r="A13" s="150">
        <v>5</v>
      </c>
      <c r="B13" s="157" t="s">
        <v>109</v>
      </c>
      <c r="C13" s="182" t="s">
        <v>110</v>
      </c>
      <c r="D13" s="159" t="s">
        <v>108</v>
      </c>
      <c r="E13" s="164">
        <v>156</v>
      </c>
      <c r="F13" s="167">
        <v>0</v>
      </c>
      <c r="G13" s="167">
        <v>0</v>
      </c>
      <c r="H13" s="167">
        <v>0</v>
      </c>
      <c r="I13" s="167">
        <f t="shared" si="0"/>
        <v>0</v>
      </c>
      <c r="J13" s="167">
        <v>126</v>
      </c>
      <c r="K13" s="167">
        <f t="shared" si="1"/>
        <v>19656</v>
      </c>
      <c r="L13" s="167">
        <v>21</v>
      </c>
      <c r="M13" s="167">
        <f t="shared" si="2"/>
        <v>0</v>
      </c>
      <c r="N13" s="159">
        <v>0</v>
      </c>
      <c r="O13" s="159">
        <f t="shared" si="3"/>
        <v>0</v>
      </c>
      <c r="P13" s="159">
        <v>0.22</v>
      </c>
      <c r="Q13" s="159">
        <f t="shared" si="4"/>
        <v>34.32</v>
      </c>
      <c r="R13" s="159"/>
      <c r="S13" s="159"/>
      <c r="T13" s="160">
        <v>0.14299999999999999</v>
      </c>
      <c r="U13" s="159">
        <f t="shared" si="5"/>
        <v>22.31</v>
      </c>
      <c r="V13" s="149"/>
      <c r="W13" s="149"/>
      <c r="X13" s="149"/>
      <c r="Y13" s="149"/>
      <c r="Z13" s="149"/>
      <c r="AA13" s="149"/>
      <c r="AB13" s="149"/>
      <c r="AC13" s="149"/>
      <c r="AD13" s="149"/>
      <c r="AE13" s="149" t="s">
        <v>101</v>
      </c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50">
        <v>6</v>
      </c>
      <c r="B14" s="157" t="s">
        <v>111</v>
      </c>
      <c r="C14" s="182" t="s">
        <v>112</v>
      </c>
      <c r="D14" s="159" t="s">
        <v>113</v>
      </c>
      <c r="E14" s="164">
        <v>1.44</v>
      </c>
      <c r="F14" s="167">
        <v>0</v>
      </c>
      <c r="G14" s="167">
        <v>0</v>
      </c>
      <c r="H14" s="167">
        <v>0</v>
      </c>
      <c r="I14" s="167">
        <f t="shared" si="0"/>
        <v>0</v>
      </c>
      <c r="J14" s="167">
        <v>709</v>
      </c>
      <c r="K14" s="167">
        <f t="shared" si="1"/>
        <v>1020.96</v>
      </c>
      <c r="L14" s="167">
        <v>21</v>
      </c>
      <c r="M14" s="167">
        <f t="shared" si="2"/>
        <v>0</v>
      </c>
      <c r="N14" s="159">
        <v>0</v>
      </c>
      <c r="O14" s="159">
        <f t="shared" si="3"/>
        <v>0</v>
      </c>
      <c r="P14" s="159">
        <v>0</v>
      </c>
      <c r="Q14" s="159">
        <f t="shared" si="4"/>
        <v>0</v>
      </c>
      <c r="R14" s="159"/>
      <c r="S14" s="159"/>
      <c r="T14" s="160">
        <v>1.548</v>
      </c>
      <c r="U14" s="159">
        <f t="shared" si="5"/>
        <v>2.23</v>
      </c>
      <c r="V14" s="149"/>
      <c r="W14" s="149"/>
      <c r="X14" s="149"/>
      <c r="Y14" s="149"/>
      <c r="Z14" s="149"/>
      <c r="AA14" s="149"/>
      <c r="AB14" s="149"/>
      <c r="AC14" s="149"/>
      <c r="AD14" s="149"/>
      <c r="AE14" s="149" t="s">
        <v>101</v>
      </c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50">
        <v>7</v>
      </c>
      <c r="B15" s="157" t="s">
        <v>114</v>
      </c>
      <c r="C15" s="182" t="s">
        <v>115</v>
      </c>
      <c r="D15" s="159" t="s">
        <v>113</v>
      </c>
      <c r="E15" s="164">
        <v>1.4400000000000002</v>
      </c>
      <c r="F15" s="167">
        <v>0</v>
      </c>
      <c r="G15" s="167">
        <v>0</v>
      </c>
      <c r="H15" s="167">
        <v>0</v>
      </c>
      <c r="I15" s="167">
        <f t="shared" si="0"/>
        <v>0</v>
      </c>
      <c r="J15" s="167">
        <v>1676</v>
      </c>
      <c r="K15" s="167">
        <f t="shared" si="1"/>
        <v>2413.44</v>
      </c>
      <c r="L15" s="167">
        <v>21</v>
      </c>
      <c r="M15" s="167">
        <f t="shared" si="2"/>
        <v>0</v>
      </c>
      <c r="N15" s="159">
        <v>0</v>
      </c>
      <c r="O15" s="159">
        <f t="shared" si="3"/>
        <v>0</v>
      </c>
      <c r="P15" s="159">
        <v>0</v>
      </c>
      <c r="Q15" s="159">
        <f t="shared" si="4"/>
        <v>0</v>
      </c>
      <c r="R15" s="159"/>
      <c r="S15" s="159"/>
      <c r="T15" s="160">
        <v>3.1309999999999998</v>
      </c>
      <c r="U15" s="159">
        <f t="shared" si="5"/>
        <v>4.51</v>
      </c>
      <c r="V15" s="149"/>
      <c r="W15" s="149"/>
      <c r="X15" s="149"/>
      <c r="Y15" s="149"/>
      <c r="Z15" s="149"/>
      <c r="AA15" s="149"/>
      <c r="AB15" s="149"/>
      <c r="AC15" s="149"/>
      <c r="AD15" s="149"/>
      <c r="AE15" s="149" t="s">
        <v>101</v>
      </c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50"/>
      <c r="B16" s="157"/>
      <c r="C16" s="242" t="s">
        <v>116</v>
      </c>
      <c r="D16" s="243"/>
      <c r="E16" s="244"/>
      <c r="F16" s="245"/>
      <c r="G16" s="246"/>
      <c r="H16" s="167"/>
      <c r="I16" s="167"/>
      <c r="J16" s="167"/>
      <c r="K16" s="167"/>
      <c r="L16" s="167"/>
      <c r="M16" s="167"/>
      <c r="N16" s="159"/>
      <c r="O16" s="159"/>
      <c r="P16" s="159"/>
      <c r="Q16" s="159"/>
      <c r="R16" s="159"/>
      <c r="S16" s="159"/>
      <c r="T16" s="160"/>
      <c r="U16" s="159"/>
      <c r="V16" s="149"/>
      <c r="W16" s="149"/>
      <c r="X16" s="149"/>
      <c r="Y16" s="149"/>
      <c r="Z16" s="149"/>
      <c r="AA16" s="149"/>
      <c r="AB16" s="149"/>
      <c r="AC16" s="149"/>
      <c r="AD16" s="149"/>
      <c r="AE16" s="149" t="s">
        <v>117</v>
      </c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52" t="str">
        <f>C16</f>
        <v>Nový stožár uložení</v>
      </c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50"/>
      <c r="B17" s="157"/>
      <c r="C17" s="183" t="s">
        <v>118</v>
      </c>
      <c r="D17" s="161"/>
      <c r="E17" s="165">
        <v>1.44</v>
      </c>
      <c r="F17" s="167"/>
      <c r="G17" s="167"/>
      <c r="H17" s="167"/>
      <c r="I17" s="167"/>
      <c r="J17" s="167"/>
      <c r="K17" s="167"/>
      <c r="L17" s="167"/>
      <c r="M17" s="167"/>
      <c r="N17" s="159"/>
      <c r="O17" s="159"/>
      <c r="P17" s="159"/>
      <c r="Q17" s="159"/>
      <c r="R17" s="159"/>
      <c r="S17" s="159"/>
      <c r="T17" s="160"/>
      <c r="U17" s="159"/>
      <c r="V17" s="149"/>
      <c r="W17" s="149"/>
      <c r="X17" s="149"/>
      <c r="Y17" s="149"/>
      <c r="Z17" s="149"/>
      <c r="AA17" s="149"/>
      <c r="AB17" s="149"/>
      <c r="AC17" s="149"/>
      <c r="AD17" s="149"/>
      <c r="AE17" s="149" t="s">
        <v>119</v>
      </c>
      <c r="AF17" s="149">
        <v>0</v>
      </c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">
      <c r="A18" s="150">
        <v>8</v>
      </c>
      <c r="B18" s="157" t="s">
        <v>120</v>
      </c>
      <c r="C18" s="182" t="s">
        <v>121</v>
      </c>
      <c r="D18" s="159" t="s">
        <v>113</v>
      </c>
      <c r="E18" s="164">
        <v>1.44</v>
      </c>
      <c r="F18" s="167">
        <v>0</v>
      </c>
      <c r="G18" s="167">
        <v>0</v>
      </c>
      <c r="H18" s="167">
        <v>0</v>
      </c>
      <c r="I18" s="167">
        <f>ROUND(E18*H18,2)</f>
        <v>0</v>
      </c>
      <c r="J18" s="167">
        <v>239.5</v>
      </c>
      <c r="K18" s="167">
        <f>ROUND(E18*J18,2)</f>
        <v>344.88</v>
      </c>
      <c r="L18" s="167">
        <v>21</v>
      </c>
      <c r="M18" s="167">
        <f>G18*(1+L18/100)</f>
        <v>0</v>
      </c>
      <c r="N18" s="159">
        <v>0</v>
      </c>
      <c r="O18" s="159">
        <f>ROUND(E18*N18,5)</f>
        <v>0</v>
      </c>
      <c r="P18" s="159">
        <v>0</v>
      </c>
      <c r="Q18" s="159">
        <f>ROUND(E18*P18,5)</f>
        <v>0</v>
      </c>
      <c r="R18" s="159"/>
      <c r="S18" s="159"/>
      <c r="T18" s="160">
        <v>0.47399999999999998</v>
      </c>
      <c r="U18" s="159">
        <f>ROUND(E18*T18,2)</f>
        <v>0.68</v>
      </c>
      <c r="V18" s="149"/>
      <c r="W18" s="149"/>
      <c r="X18" s="149"/>
      <c r="Y18" s="149"/>
      <c r="Z18" s="149"/>
      <c r="AA18" s="149"/>
      <c r="AB18" s="149"/>
      <c r="AC18" s="149"/>
      <c r="AD18" s="149"/>
      <c r="AE18" s="149" t="s">
        <v>101</v>
      </c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">
      <c r="A19" s="150">
        <v>9</v>
      </c>
      <c r="B19" s="157" t="s">
        <v>122</v>
      </c>
      <c r="C19" s="182" t="s">
        <v>123</v>
      </c>
      <c r="D19" s="159" t="s">
        <v>113</v>
      </c>
      <c r="E19" s="164">
        <v>57.19</v>
      </c>
      <c r="F19" s="167">
        <v>0</v>
      </c>
      <c r="G19" s="167">
        <v>0</v>
      </c>
      <c r="H19" s="167">
        <v>0</v>
      </c>
      <c r="I19" s="167">
        <f>ROUND(E19*H19,2)</f>
        <v>0</v>
      </c>
      <c r="J19" s="167">
        <v>119.5</v>
      </c>
      <c r="K19" s="167">
        <f>ROUND(E19*J19,2)</f>
        <v>6834.21</v>
      </c>
      <c r="L19" s="167">
        <v>21</v>
      </c>
      <c r="M19" s="167">
        <f>G19*(1+L19/100)</f>
        <v>0</v>
      </c>
      <c r="N19" s="159">
        <v>0</v>
      </c>
      <c r="O19" s="159">
        <f>ROUND(E19*N19,5)</f>
        <v>0</v>
      </c>
      <c r="P19" s="159">
        <v>0</v>
      </c>
      <c r="Q19" s="159">
        <f>ROUND(E19*P19,5)</f>
        <v>0</v>
      </c>
      <c r="R19" s="159"/>
      <c r="S19" s="159"/>
      <c r="T19" s="160">
        <v>1.0999999999999999E-2</v>
      </c>
      <c r="U19" s="159">
        <f>ROUND(E19*T19,2)</f>
        <v>0.63</v>
      </c>
      <c r="V19" s="149"/>
      <c r="W19" s="149"/>
      <c r="X19" s="149"/>
      <c r="Y19" s="149"/>
      <c r="Z19" s="149"/>
      <c r="AA19" s="149"/>
      <c r="AB19" s="149"/>
      <c r="AC19" s="149"/>
      <c r="AD19" s="149"/>
      <c r="AE19" s="149" t="s">
        <v>101</v>
      </c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">
      <c r="A20" s="150"/>
      <c r="B20" s="157"/>
      <c r="C20" s="183" t="s">
        <v>124</v>
      </c>
      <c r="D20" s="161"/>
      <c r="E20" s="165">
        <v>55.75</v>
      </c>
      <c r="F20" s="167"/>
      <c r="G20" s="167"/>
      <c r="H20" s="167"/>
      <c r="I20" s="167"/>
      <c r="J20" s="167"/>
      <c r="K20" s="167"/>
      <c r="L20" s="167"/>
      <c r="M20" s="167"/>
      <c r="N20" s="159"/>
      <c r="O20" s="159"/>
      <c r="P20" s="159"/>
      <c r="Q20" s="159"/>
      <c r="R20" s="159"/>
      <c r="S20" s="159"/>
      <c r="T20" s="160"/>
      <c r="U20" s="159"/>
      <c r="V20" s="149"/>
      <c r="W20" s="149"/>
      <c r="X20" s="149"/>
      <c r="Y20" s="149"/>
      <c r="Z20" s="149"/>
      <c r="AA20" s="149"/>
      <c r="AB20" s="149"/>
      <c r="AC20" s="149"/>
      <c r="AD20" s="149"/>
      <c r="AE20" s="149" t="s">
        <v>119</v>
      </c>
      <c r="AF20" s="149">
        <v>0</v>
      </c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50"/>
      <c r="B21" s="157"/>
      <c r="C21" s="183" t="s">
        <v>125</v>
      </c>
      <c r="D21" s="161"/>
      <c r="E21" s="165">
        <v>1.44</v>
      </c>
      <c r="F21" s="167"/>
      <c r="G21" s="167"/>
      <c r="H21" s="167"/>
      <c r="I21" s="167"/>
      <c r="J21" s="167"/>
      <c r="K21" s="167"/>
      <c r="L21" s="167"/>
      <c r="M21" s="167"/>
      <c r="N21" s="159"/>
      <c r="O21" s="159"/>
      <c r="P21" s="159"/>
      <c r="Q21" s="159"/>
      <c r="R21" s="159"/>
      <c r="S21" s="159"/>
      <c r="T21" s="160"/>
      <c r="U21" s="159"/>
      <c r="V21" s="149"/>
      <c r="W21" s="149"/>
      <c r="X21" s="149"/>
      <c r="Y21" s="149"/>
      <c r="Z21" s="149"/>
      <c r="AA21" s="149"/>
      <c r="AB21" s="149"/>
      <c r="AC21" s="149"/>
      <c r="AD21" s="149"/>
      <c r="AE21" s="149" t="s">
        <v>119</v>
      </c>
      <c r="AF21" s="149">
        <v>0</v>
      </c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ht="22.5" outlineLevel="1" x14ac:dyDescent="0.2">
      <c r="A22" s="150">
        <v>10</v>
      </c>
      <c r="B22" s="157" t="s">
        <v>126</v>
      </c>
      <c r="C22" s="182" t="s">
        <v>127</v>
      </c>
      <c r="D22" s="159" t="s">
        <v>113</v>
      </c>
      <c r="E22" s="164">
        <v>60</v>
      </c>
      <c r="F22" s="167">
        <v>0</v>
      </c>
      <c r="G22" s="167">
        <v>0</v>
      </c>
      <c r="H22" s="167">
        <v>0</v>
      </c>
      <c r="I22" s="167">
        <f>ROUND(E22*H22,2)</f>
        <v>0</v>
      </c>
      <c r="J22" s="167">
        <v>303.5</v>
      </c>
      <c r="K22" s="167">
        <f>ROUND(E22*J22,2)</f>
        <v>18210</v>
      </c>
      <c r="L22" s="167">
        <v>21</v>
      </c>
      <c r="M22" s="167">
        <f>G22*(1+L22/100)</f>
        <v>0</v>
      </c>
      <c r="N22" s="159">
        <v>0</v>
      </c>
      <c r="O22" s="159">
        <f>ROUND(E22*N22,5)</f>
        <v>0</v>
      </c>
      <c r="P22" s="159">
        <v>0</v>
      </c>
      <c r="Q22" s="159">
        <f>ROUND(E22*P22,5)</f>
        <v>0</v>
      </c>
      <c r="R22" s="159"/>
      <c r="S22" s="159"/>
      <c r="T22" s="160">
        <v>0.23</v>
      </c>
      <c r="U22" s="159">
        <f>ROUND(E22*T22,2)</f>
        <v>13.8</v>
      </c>
      <c r="V22" s="149"/>
      <c r="W22" s="149"/>
      <c r="X22" s="149"/>
      <c r="Y22" s="149"/>
      <c r="Z22" s="149"/>
      <c r="AA22" s="149"/>
      <c r="AB22" s="149"/>
      <c r="AC22" s="149"/>
      <c r="AD22" s="149"/>
      <c r="AE22" s="149" t="s">
        <v>101</v>
      </c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">
      <c r="A23" s="150"/>
      <c r="B23" s="157"/>
      <c r="C23" s="242" t="s">
        <v>128</v>
      </c>
      <c r="D23" s="243"/>
      <c r="E23" s="244"/>
      <c r="F23" s="245"/>
      <c r="G23" s="246"/>
      <c r="H23" s="167"/>
      <c r="I23" s="167"/>
      <c r="J23" s="167"/>
      <c r="K23" s="167"/>
      <c r="L23" s="167"/>
      <c r="M23" s="167"/>
      <c r="N23" s="159"/>
      <c r="O23" s="159"/>
      <c r="P23" s="159"/>
      <c r="Q23" s="159"/>
      <c r="R23" s="159"/>
      <c r="S23" s="159"/>
      <c r="T23" s="160"/>
      <c r="U23" s="159"/>
      <c r="V23" s="149"/>
      <c r="W23" s="149"/>
      <c r="X23" s="149"/>
      <c r="Y23" s="149"/>
      <c r="Z23" s="149"/>
      <c r="AA23" s="149"/>
      <c r="AB23" s="149"/>
      <c r="AC23" s="149"/>
      <c r="AD23" s="149"/>
      <c r="AE23" s="149" t="s">
        <v>117</v>
      </c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52" t="str">
        <f>C23</f>
        <v>el.</v>
      </c>
      <c r="BB23" s="149"/>
      <c r="BC23" s="149"/>
      <c r="BD23" s="149"/>
      <c r="BE23" s="149"/>
      <c r="BF23" s="149"/>
      <c r="BG23" s="149"/>
      <c r="BH23" s="149"/>
    </row>
    <row r="24" spans="1:60" outlineLevel="1" x14ac:dyDescent="0.2">
      <c r="A24" s="150">
        <v>11</v>
      </c>
      <c r="B24" s="157" t="s">
        <v>129</v>
      </c>
      <c r="C24" s="182" t="s">
        <v>130</v>
      </c>
      <c r="D24" s="159" t="s">
        <v>113</v>
      </c>
      <c r="E24" s="164">
        <v>60</v>
      </c>
      <c r="F24" s="167">
        <v>0</v>
      </c>
      <c r="G24" s="167">
        <v>0</v>
      </c>
      <c r="H24" s="167">
        <v>0</v>
      </c>
      <c r="I24" s="167">
        <f>ROUND(E24*H24,2)</f>
        <v>0</v>
      </c>
      <c r="J24" s="167">
        <v>197.5</v>
      </c>
      <c r="K24" s="167">
        <f>ROUND(E24*J24,2)</f>
        <v>11850</v>
      </c>
      <c r="L24" s="167">
        <v>21</v>
      </c>
      <c r="M24" s="167">
        <f>G24*(1+L24/100)</f>
        <v>0</v>
      </c>
      <c r="N24" s="159">
        <v>0</v>
      </c>
      <c r="O24" s="159">
        <f>ROUND(E24*N24,5)</f>
        <v>0</v>
      </c>
      <c r="P24" s="159">
        <v>0</v>
      </c>
      <c r="Q24" s="159">
        <f>ROUND(E24*P24,5)</f>
        <v>0</v>
      </c>
      <c r="R24" s="159"/>
      <c r="S24" s="159"/>
      <c r="T24" s="160">
        <v>0.27600000000000002</v>
      </c>
      <c r="U24" s="159">
        <f>ROUND(E24*T24,2)</f>
        <v>16.559999999999999</v>
      </c>
      <c r="V24" s="149"/>
      <c r="W24" s="149"/>
      <c r="X24" s="149"/>
      <c r="Y24" s="149"/>
      <c r="Z24" s="149"/>
      <c r="AA24" s="149"/>
      <c r="AB24" s="149"/>
      <c r="AC24" s="149"/>
      <c r="AD24" s="149"/>
      <c r="AE24" s="149" t="s">
        <v>131</v>
      </c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x14ac:dyDescent="0.2">
      <c r="A25" s="151" t="s">
        <v>96</v>
      </c>
      <c r="B25" s="158" t="s">
        <v>57</v>
      </c>
      <c r="C25" s="184" t="s">
        <v>58</v>
      </c>
      <c r="D25" s="162"/>
      <c r="E25" s="166"/>
      <c r="F25" s="168"/>
      <c r="G25" s="168">
        <f>SUMIF(AE26:AE35,"&lt;&gt;NOR",G26:G35)</f>
        <v>0</v>
      </c>
      <c r="H25" s="168"/>
      <c r="I25" s="168">
        <f>SUM(I26:I35)</f>
        <v>344703.01</v>
      </c>
      <c r="J25" s="168"/>
      <c r="K25" s="168">
        <f>SUM(K26:K35)</f>
        <v>111631.99</v>
      </c>
      <c r="L25" s="168"/>
      <c r="M25" s="168">
        <f>SUM(M26:M35)</f>
        <v>0</v>
      </c>
      <c r="N25" s="162"/>
      <c r="O25" s="162">
        <f>SUM(O26:O35)</f>
        <v>367.7661500000001</v>
      </c>
      <c r="P25" s="162"/>
      <c r="Q25" s="162">
        <f>SUM(Q26:Q35)</f>
        <v>0</v>
      </c>
      <c r="R25" s="162"/>
      <c r="S25" s="162"/>
      <c r="T25" s="163"/>
      <c r="U25" s="162">
        <f>SUM(U26:U35)</f>
        <v>185.51</v>
      </c>
      <c r="AE25" t="s">
        <v>97</v>
      </c>
    </row>
    <row r="26" spans="1:60" ht="22.5" outlineLevel="1" x14ac:dyDescent="0.2">
      <c r="A26" s="150">
        <v>12</v>
      </c>
      <c r="B26" s="157" t="s">
        <v>203</v>
      </c>
      <c r="C26" s="182" t="s">
        <v>204</v>
      </c>
      <c r="D26" s="159" t="s">
        <v>100</v>
      </c>
      <c r="E26" s="164">
        <v>223</v>
      </c>
      <c r="F26" s="167">
        <v>0</v>
      </c>
      <c r="G26" s="167">
        <v>0</v>
      </c>
      <c r="H26" s="167">
        <v>219.13</v>
      </c>
      <c r="I26" s="167">
        <f t="shared" ref="I26:I35" si="6">ROUND(E26*H26,2)</f>
        <v>48865.99</v>
      </c>
      <c r="J26" s="167">
        <v>35.370000000000005</v>
      </c>
      <c r="K26" s="167">
        <f t="shared" ref="K26:K35" si="7">ROUND(E26*J26,2)</f>
        <v>7887.51</v>
      </c>
      <c r="L26" s="167">
        <v>21</v>
      </c>
      <c r="M26" s="167">
        <f t="shared" ref="M26:M35" si="8">G26*(1+L26/100)</f>
        <v>0</v>
      </c>
      <c r="N26" s="159">
        <v>0.441</v>
      </c>
      <c r="O26" s="159">
        <f t="shared" ref="O26:O35" si="9">ROUND(E26*N26,5)</f>
        <v>98.343000000000004</v>
      </c>
      <c r="P26" s="159">
        <v>0</v>
      </c>
      <c r="Q26" s="159">
        <f t="shared" ref="Q26:Q35" si="10">ROUND(E26*P26,5)</f>
        <v>0</v>
      </c>
      <c r="R26" s="159"/>
      <c r="S26" s="159"/>
      <c r="T26" s="160">
        <v>2.9000000000000001E-2</v>
      </c>
      <c r="U26" s="159">
        <f t="shared" ref="U26:U35" si="11">ROUND(E26*T26,2)</f>
        <v>6.47</v>
      </c>
      <c r="V26" s="149"/>
      <c r="W26" s="149"/>
      <c r="X26" s="149"/>
      <c r="Y26" s="149"/>
      <c r="Z26" s="149"/>
      <c r="AA26" s="149"/>
      <c r="AB26" s="149"/>
      <c r="AC26" s="149"/>
      <c r="AD26" s="149"/>
      <c r="AE26" s="149" t="s">
        <v>101</v>
      </c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ht="22.5" outlineLevel="1" x14ac:dyDescent="0.2">
      <c r="A27" s="150">
        <v>13</v>
      </c>
      <c r="B27" s="157" t="s">
        <v>132</v>
      </c>
      <c r="C27" s="182" t="s">
        <v>205</v>
      </c>
      <c r="D27" s="159" t="s">
        <v>100</v>
      </c>
      <c r="E27" s="164">
        <v>223</v>
      </c>
      <c r="F27" s="167">
        <v>0</v>
      </c>
      <c r="G27" s="167">
        <v>0</v>
      </c>
      <c r="H27" s="167">
        <v>226.68</v>
      </c>
      <c r="I27" s="167">
        <f t="shared" si="6"/>
        <v>50549.64</v>
      </c>
      <c r="J27" s="167">
        <v>57.819999999999993</v>
      </c>
      <c r="K27" s="167">
        <f t="shared" si="7"/>
        <v>12893.86</v>
      </c>
      <c r="L27" s="167">
        <v>21</v>
      </c>
      <c r="M27" s="167">
        <f t="shared" si="8"/>
        <v>0</v>
      </c>
      <c r="N27" s="159">
        <v>0.55125000000000002</v>
      </c>
      <c r="O27" s="159">
        <f t="shared" si="9"/>
        <v>122.92874999999999</v>
      </c>
      <c r="P27" s="159">
        <v>0</v>
      </c>
      <c r="Q27" s="159">
        <f t="shared" si="10"/>
        <v>0</v>
      </c>
      <c r="R27" s="159"/>
      <c r="S27" s="159"/>
      <c r="T27" s="160">
        <v>2.7E-2</v>
      </c>
      <c r="U27" s="159">
        <f t="shared" si="11"/>
        <v>6.02</v>
      </c>
      <c r="V27" s="149"/>
      <c r="W27" s="149"/>
      <c r="X27" s="149"/>
      <c r="Y27" s="149"/>
      <c r="Z27" s="149"/>
      <c r="AA27" s="149"/>
      <c r="AB27" s="149"/>
      <c r="AC27" s="149"/>
      <c r="AD27" s="149"/>
      <c r="AE27" s="149" t="s">
        <v>101</v>
      </c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ht="22.5" outlineLevel="1" x14ac:dyDescent="0.2">
      <c r="A28" s="150">
        <v>14</v>
      </c>
      <c r="B28" s="157" t="s">
        <v>133</v>
      </c>
      <c r="C28" s="182" t="s">
        <v>134</v>
      </c>
      <c r="D28" s="159" t="s">
        <v>100</v>
      </c>
      <c r="E28" s="164">
        <v>223</v>
      </c>
      <c r="F28" s="167">
        <v>0</v>
      </c>
      <c r="G28" s="167">
        <v>0</v>
      </c>
      <c r="H28" s="167">
        <v>353.44</v>
      </c>
      <c r="I28" s="167">
        <f t="shared" si="6"/>
        <v>78817.119999999995</v>
      </c>
      <c r="J28" s="167">
        <v>39.56</v>
      </c>
      <c r="K28" s="167">
        <f t="shared" si="7"/>
        <v>8821.8799999999992</v>
      </c>
      <c r="L28" s="167">
        <v>21</v>
      </c>
      <c r="M28" s="167">
        <f t="shared" si="8"/>
        <v>0</v>
      </c>
      <c r="N28" s="159">
        <v>0.37724000000000002</v>
      </c>
      <c r="O28" s="159">
        <f t="shared" si="9"/>
        <v>84.124520000000004</v>
      </c>
      <c r="P28" s="159">
        <v>0</v>
      </c>
      <c r="Q28" s="159">
        <f t="shared" si="10"/>
        <v>0</v>
      </c>
      <c r="R28" s="159"/>
      <c r="S28" s="159"/>
      <c r="T28" s="160">
        <v>2.5999999999999999E-2</v>
      </c>
      <c r="U28" s="159">
        <f t="shared" si="11"/>
        <v>5.8</v>
      </c>
      <c r="V28" s="149"/>
      <c r="W28" s="149"/>
      <c r="X28" s="149"/>
      <c r="Y28" s="149"/>
      <c r="Z28" s="149"/>
      <c r="AA28" s="149"/>
      <c r="AB28" s="149"/>
      <c r="AC28" s="149"/>
      <c r="AD28" s="149"/>
      <c r="AE28" s="149" t="s">
        <v>101</v>
      </c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ht="22.5" outlineLevel="1" x14ac:dyDescent="0.2">
      <c r="A29" s="150">
        <v>15</v>
      </c>
      <c r="B29" s="157" t="s">
        <v>135</v>
      </c>
      <c r="C29" s="182" t="s">
        <v>136</v>
      </c>
      <c r="D29" s="159" t="s">
        <v>100</v>
      </c>
      <c r="E29" s="164">
        <v>63</v>
      </c>
      <c r="F29" s="167">
        <v>0</v>
      </c>
      <c r="G29" s="167">
        <v>0</v>
      </c>
      <c r="H29" s="167">
        <v>43.64</v>
      </c>
      <c r="I29" s="167">
        <f t="shared" si="6"/>
        <v>2749.32</v>
      </c>
      <c r="J29" s="167">
        <v>278.36</v>
      </c>
      <c r="K29" s="167">
        <f t="shared" si="7"/>
        <v>17536.68</v>
      </c>
      <c r="L29" s="167">
        <v>21</v>
      </c>
      <c r="M29" s="167">
        <f t="shared" si="8"/>
        <v>0</v>
      </c>
      <c r="N29" s="159">
        <v>7.3899999999999993E-2</v>
      </c>
      <c r="O29" s="159">
        <f t="shared" si="9"/>
        <v>4.6557000000000004</v>
      </c>
      <c r="P29" s="159">
        <v>0</v>
      </c>
      <c r="Q29" s="159">
        <f t="shared" si="10"/>
        <v>0</v>
      </c>
      <c r="R29" s="159"/>
      <c r="S29" s="159"/>
      <c r="T29" s="160">
        <v>0.45200000000000001</v>
      </c>
      <c r="U29" s="159">
        <f t="shared" si="11"/>
        <v>28.48</v>
      </c>
      <c r="V29" s="149"/>
      <c r="W29" s="149"/>
      <c r="X29" s="149"/>
      <c r="Y29" s="149"/>
      <c r="Z29" s="149"/>
      <c r="AA29" s="149"/>
      <c r="AB29" s="149"/>
      <c r="AC29" s="149"/>
      <c r="AD29" s="149"/>
      <c r="AE29" s="149" t="s">
        <v>101</v>
      </c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1" x14ac:dyDescent="0.2">
      <c r="A30" s="150">
        <v>16</v>
      </c>
      <c r="B30" s="157" t="s">
        <v>137</v>
      </c>
      <c r="C30" s="182" t="s">
        <v>138</v>
      </c>
      <c r="D30" s="159" t="s">
        <v>100</v>
      </c>
      <c r="E30" s="164">
        <v>160</v>
      </c>
      <c r="F30" s="167">
        <v>0</v>
      </c>
      <c r="G30" s="167">
        <v>0</v>
      </c>
      <c r="H30" s="167">
        <v>43.64</v>
      </c>
      <c r="I30" s="167">
        <f t="shared" si="6"/>
        <v>6982.4</v>
      </c>
      <c r="J30" s="167">
        <v>263.36</v>
      </c>
      <c r="K30" s="167">
        <f t="shared" si="7"/>
        <v>42137.599999999999</v>
      </c>
      <c r="L30" s="167">
        <v>21</v>
      </c>
      <c r="M30" s="167">
        <f t="shared" si="8"/>
        <v>0</v>
      </c>
      <c r="N30" s="159">
        <v>7.3899999999999993E-2</v>
      </c>
      <c r="O30" s="159">
        <f t="shared" si="9"/>
        <v>11.824</v>
      </c>
      <c r="P30" s="159">
        <v>0</v>
      </c>
      <c r="Q30" s="159">
        <f t="shared" si="10"/>
        <v>0</v>
      </c>
      <c r="R30" s="159"/>
      <c r="S30" s="159"/>
      <c r="T30" s="160">
        <v>0.47799999999999998</v>
      </c>
      <c r="U30" s="159">
        <f t="shared" si="11"/>
        <v>76.48</v>
      </c>
      <c r="V30" s="149"/>
      <c r="W30" s="149"/>
      <c r="X30" s="149"/>
      <c r="Y30" s="149"/>
      <c r="Z30" s="149"/>
      <c r="AA30" s="149"/>
      <c r="AB30" s="149"/>
      <c r="AC30" s="149"/>
      <c r="AD30" s="149"/>
      <c r="AE30" s="149" t="s">
        <v>101</v>
      </c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50">
        <v>17</v>
      </c>
      <c r="B31" s="157" t="s">
        <v>139</v>
      </c>
      <c r="C31" s="182" t="s">
        <v>140</v>
      </c>
      <c r="D31" s="159" t="s">
        <v>108</v>
      </c>
      <c r="E31" s="164">
        <v>32</v>
      </c>
      <c r="F31" s="167">
        <v>0</v>
      </c>
      <c r="G31" s="167">
        <v>0</v>
      </c>
      <c r="H31" s="167">
        <v>16.64</v>
      </c>
      <c r="I31" s="167">
        <f t="shared" si="6"/>
        <v>532.48</v>
      </c>
      <c r="J31" s="167">
        <v>246.86</v>
      </c>
      <c r="K31" s="167">
        <f t="shared" si="7"/>
        <v>7899.52</v>
      </c>
      <c r="L31" s="167">
        <v>21</v>
      </c>
      <c r="M31" s="167">
        <f t="shared" si="8"/>
        <v>0</v>
      </c>
      <c r="N31" s="159">
        <v>3.3E-4</v>
      </c>
      <c r="O31" s="159">
        <f t="shared" si="9"/>
        <v>1.056E-2</v>
      </c>
      <c r="P31" s="159">
        <v>0</v>
      </c>
      <c r="Q31" s="159">
        <f t="shared" si="10"/>
        <v>0</v>
      </c>
      <c r="R31" s="159"/>
      <c r="S31" s="159"/>
      <c r="T31" s="160">
        <v>0.41</v>
      </c>
      <c r="U31" s="159">
        <f t="shared" si="11"/>
        <v>13.12</v>
      </c>
      <c r="V31" s="149"/>
      <c r="W31" s="149"/>
      <c r="X31" s="149"/>
      <c r="Y31" s="149"/>
      <c r="Z31" s="149"/>
      <c r="AA31" s="149"/>
      <c r="AB31" s="149"/>
      <c r="AC31" s="149"/>
      <c r="AD31" s="149"/>
      <c r="AE31" s="149" t="s">
        <v>101</v>
      </c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ht="22.5" outlineLevel="1" x14ac:dyDescent="0.2">
      <c r="A32" s="150">
        <v>18</v>
      </c>
      <c r="B32" s="157" t="s">
        <v>141</v>
      </c>
      <c r="C32" s="182" t="s">
        <v>142</v>
      </c>
      <c r="D32" s="159" t="s">
        <v>100</v>
      </c>
      <c r="E32" s="164">
        <v>63</v>
      </c>
      <c r="F32" s="167">
        <v>0</v>
      </c>
      <c r="G32" s="167">
        <v>0</v>
      </c>
      <c r="H32" s="167">
        <v>825</v>
      </c>
      <c r="I32" s="167">
        <f t="shared" si="6"/>
        <v>51975</v>
      </c>
      <c r="J32" s="167">
        <v>0</v>
      </c>
      <c r="K32" s="167">
        <f t="shared" si="7"/>
        <v>0</v>
      </c>
      <c r="L32" s="167">
        <v>21</v>
      </c>
      <c r="M32" s="167">
        <f t="shared" si="8"/>
        <v>0</v>
      </c>
      <c r="N32" s="159">
        <v>0.17824000000000001</v>
      </c>
      <c r="O32" s="159">
        <f t="shared" si="9"/>
        <v>11.22912</v>
      </c>
      <c r="P32" s="159">
        <v>0</v>
      </c>
      <c r="Q32" s="159">
        <f t="shared" si="10"/>
        <v>0</v>
      </c>
      <c r="R32" s="159"/>
      <c r="S32" s="159"/>
      <c r="T32" s="160">
        <v>0</v>
      </c>
      <c r="U32" s="159">
        <f t="shared" si="11"/>
        <v>0</v>
      </c>
      <c r="V32" s="149"/>
      <c r="W32" s="149"/>
      <c r="X32" s="149"/>
      <c r="Y32" s="149"/>
      <c r="Z32" s="149"/>
      <c r="AA32" s="149"/>
      <c r="AB32" s="149"/>
      <c r="AC32" s="149"/>
      <c r="AD32" s="149"/>
      <c r="AE32" s="149" t="s">
        <v>143</v>
      </c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 x14ac:dyDescent="0.2">
      <c r="A33" s="150">
        <v>19</v>
      </c>
      <c r="B33" s="157" t="s">
        <v>144</v>
      </c>
      <c r="C33" s="182" t="s">
        <v>145</v>
      </c>
      <c r="D33" s="159" t="s">
        <v>100</v>
      </c>
      <c r="E33" s="164">
        <v>160</v>
      </c>
      <c r="F33" s="167">
        <v>0</v>
      </c>
      <c r="G33" s="167">
        <v>0</v>
      </c>
      <c r="H33" s="167">
        <v>516</v>
      </c>
      <c r="I33" s="167">
        <f t="shared" si="6"/>
        <v>82560</v>
      </c>
      <c r="J33" s="167">
        <v>0</v>
      </c>
      <c r="K33" s="167">
        <f t="shared" si="7"/>
        <v>0</v>
      </c>
      <c r="L33" s="167">
        <v>21</v>
      </c>
      <c r="M33" s="167">
        <f t="shared" si="8"/>
        <v>0</v>
      </c>
      <c r="N33" s="159">
        <v>0.17244999999999999</v>
      </c>
      <c r="O33" s="159">
        <f t="shared" si="9"/>
        <v>27.591999999999999</v>
      </c>
      <c r="P33" s="159">
        <v>0</v>
      </c>
      <c r="Q33" s="159">
        <f t="shared" si="10"/>
        <v>0</v>
      </c>
      <c r="R33" s="159"/>
      <c r="S33" s="159"/>
      <c r="T33" s="160">
        <v>0</v>
      </c>
      <c r="U33" s="159">
        <f t="shared" si="11"/>
        <v>0</v>
      </c>
      <c r="V33" s="149"/>
      <c r="W33" s="149"/>
      <c r="X33" s="149"/>
      <c r="Y33" s="149"/>
      <c r="Z33" s="149"/>
      <c r="AA33" s="149"/>
      <c r="AB33" s="149"/>
      <c r="AC33" s="149"/>
      <c r="AD33" s="149"/>
      <c r="AE33" s="149" t="s">
        <v>143</v>
      </c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50">
        <v>20</v>
      </c>
      <c r="B34" s="157" t="s">
        <v>146</v>
      </c>
      <c r="C34" s="182" t="s">
        <v>147</v>
      </c>
      <c r="D34" s="159" t="s">
        <v>100</v>
      </c>
      <c r="E34" s="164">
        <v>25</v>
      </c>
      <c r="F34" s="167">
        <v>0</v>
      </c>
      <c r="G34" s="167">
        <v>0</v>
      </c>
      <c r="H34" s="167">
        <v>567.26</v>
      </c>
      <c r="I34" s="167">
        <f t="shared" si="6"/>
        <v>14181.5</v>
      </c>
      <c r="J34" s="167">
        <v>278.74</v>
      </c>
      <c r="K34" s="167">
        <f t="shared" si="7"/>
        <v>6968.5</v>
      </c>
      <c r="L34" s="167">
        <v>21</v>
      </c>
      <c r="M34" s="167">
        <f t="shared" si="8"/>
        <v>0</v>
      </c>
      <c r="N34" s="159">
        <v>0.20746000000000001</v>
      </c>
      <c r="O34" s="159">
        <f t="shared" si="9"/>
        <v>5.1864999999999997</v>
      </c>
      <c r="P34" s="159">
        <v>0</v>
      </c>
      <c r="Q34" s="159">
        <f t="shared" si="10"/>
        <v>0</v>
      </c>
      <c r="R34" s="159"/>
      <c r="S34" s="159"/>
      <c r="T34" s="160">
        <v>0.1</v>
      </c>
      <c r="U34" s="159">
        <f t="shared" si="11"/>
        <v>2.5</v>
      </c>
      <c r="V34" s="149"/>
      <c r="W34" s="149"/>
      <c r="X34" s="149"/>
      <c r="Y34" s="149"/>
      <c r="Z34" s="149"/>
      <c r="AA34" s="149"/>
      <c r="AB34" s="149"/>
      <c r="AC34" s="149"/>
      <c r="AD34" s="149"/>
      <c r="AE34" s="149" t="s">
        <v>101</v>
      </c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">
      <c r="A35" s="150">
        <v>21</v>
      </c>
      <c r="B35" s="157" t="s">
        <v>148</v>
      </c>
      <c r="C35" s="182" t="s">
        <v>149</v>
      </c>
      <c r="D35" s="159" t="s">
        <v>108</v>
      </c>
      <c r="E35" s="164">
        <v>156</v>
      </c>
      <c r="F35" s="167">
        <v>0</v>
      </c>
      <c r="G35" s="167">
        <v>0</v>
      </c>
      <c r="H35" s="167">
        <v>48.01</v>
      </c>
      <c r="I35" s="167">
        <f t="shared" si="6"/>
        <v>7489.56</v>
      </c>
      <c r="J35" s="167">
        <v>47.99</v>
      </c>
      <c r="K35" s="167">
        <f t="shared" si="7"/>
        <v>7486.44</v>
      </c>
      <c r="L35" s="167">
        <v>21</v>
      </c>
      <c r="M35" s="167">
        <f t="shared" si="8"/>
        <v>0</v>
      </c>
      <c r="N35" s="159">
        <v>1.2E-2</v>
      </c>
      <c r="O35" s="159">
        <f t="shared" si="9"/>
        <v>1.8720000000000001</v>
      </c>
      <c r="P35" s="159">
        <v>0</v>
      </c>
      <c r="Q35" s="159">
        <f t="shared" si="10"/>
        <v>0</v>
      </c>
      <c r="R35" s="159"/>
      <c r="S35" s="159"/>
      <c r="T35" s="160">
        <v>0.29899999999999999</v>
      </c>
      <c r="U35" s="159">
        <f t="shared" si="11"/>
        <v>46.64</v>
      </c>
      <c r="V35" s="149"/>
      <c r="W35" s="149"/>
      <c r="X35" s="149"/>
      <c r="Y35" s="149"/>
      <c r="Z35" s="149"/>
      <c r="AA35" s="149"/>
      <c r="AB35" s="149"/>
      <c r="AC35" s="149"/>
      <c r="AD35" s="149"/>
      <c r="AE35" s="149" t="s">
        <v>101</v>
      </c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x14ac:dyDescent="0.2">
      <c r="A36" s="151" t="s">
        <v>96</v>
      </c>
      <c r="B36" s="158" t="s">
        <v>59</v>
      </c>
      <c r="C36" s="184" t="s">
        <v>60</v>
      </c>
      <c r="D36" s="162"/>
      <c r="E36" s="166"/>
      <c r="F36" s="168"/>
      <c r="G36" s="168">
        <f>SUMIF(AE37:AE39,"&lt;&gt;NOR",G37:G39)</f>
        <v>0</v>
      </c>
      <c r="H36" s="168"/>
      <c r="I36" s="168">
        <f>SUM(I37:I39)</f>
        <v>128297.66</v>
      </c>
      <c r="J36" s="168"/>
      <c r="K36" s="168">
        <f>SUM(K37:K39)</f>
        <v>57838.840000000004</v>
      </c>
      <c r="L36" s="168"/>
      <c r="M36" s="168">
        <f>SUM(M37:M39)</f>
        <v>0</v>
      </c>
      <c r="N36" s="162"/>
      <c r="O36" s="162">
        <f>SUM(O37:O39)</f>
        <v>72.802379999999999</v>
      </c>
      <c r="P36" s="162"/>
      <c r="Q36" s="162">
        <f>SUM(Q37:Q39)</f>
        <v>0</v>
      </c>
      <c r="R36" s="162"/>
      <c r="S36" s="162"/>
      <c r="T36" s="163"/>
      <c r="U36" s="162">
        <f>SUM(U37:U39)</f>
        <v>104.53</v>
      </c>
      <c r="AE36" t="s">
        <v>97</v>
      </c>
    </row>
    <row r="37" spans="1:60" ht="22.5" outlineLevel="1" x14ac:dyDescent="0.2">
      <c r="A37" s="150">
        <v>22</v>
      </c>
      <c r="B37" s="157" t="s">
        <v>150</v>
      </c>
      <c r="C37" s="182" t="s">
        <v>151</v>
      </c>
      <c r="D37" s="159" t="s">
        <v>108</v>
      </c>
      <c r="E37" s="164">
        <v>158</v>
      </c>
      <c r="F37" s="167">
        <v>0</v>
      </c>
      <c r="G37" s="167">
        <v>0</v>
      </c>
      <c r="H37" s="167">
        <v>428.6</v>
      </c>
      <c r="I37" s="167">
        <f>ROUND(E37*H37,2)</f>
        <v>67718.8</v>
      </c>
      <c r="J37" s="167">
        <v>174.39999999999998</v>
      </c>
      <c r="K37" s="167">
        <f>ROUND(E37*J37,2)</f>
        <v>27555.200000000001</v>
      </c>
      <c r="L37" s="167">
        <v>21</v>
      </c>
      <c r="M37" s="167">
        <f>G37*(1+L37/100)</f>
        <v>0</v>
      </c>
      <c r="N37" s="159">
        <v>0.26680999999999999</v>
      </c>
      <c r="O37" s="159">
        <f>ROUND(E37*N37,5)</f>
        <v>42.15598</v>
      </c>
      <c r="P37" s="159">
        <v>0</v>
      </c>
      <c r="Q37" s="159">
        <f>ROUND(E37*P37,5)</f>
        <v>0</v>
      </c>
      <c r="R37" s="159"/>
      <c r="S37" s="159"/>
      <c r="T37" s="160">
        <v>0.33704000000000001</v>
      </c>
      <c r="U37" s="159">
        <f>ROUND(E37*T37,2)</f>
        <v>53.25</v>
      </c>
      <c r="V37" s="149"/>
      <c r="W37" s="149"/>
      <c r="X37" s="149"/>
      <c r="Y37" s="149"/>
      <c r="Z37" s="149"/>
      <c r="AA37" s="149"/>
      <c r="AB37" s="149"/>
      <c r="AC37" s="149"/>
      <c r="AD37" s="149"/>
      <c r="AE37" s="149" t="s">
        <v>101</v>
      </c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ht="33.75" outlineLevel="1" x14ac:dyDescent="0.2">
      <c r="A38" s="150">
        <v>23</v>
      </c>
      <c r="B38" s="157" t="s">
        <v>152</v>
      </c>
      <c r="C38" s="182" t="s">
        <v>153</v>
      </c>
      <c r="D38" s="159" t="s">
        <v>108</v>
      </c>
      <c r="E38" s="164">
        <v>157</v>
      </c>
      <c r="F38" s="167">
        <v>0</v>
      </c>
      <c r="G38" s="167">
        <v>0</v>
      </c>
      <c r="H38" s="167">
        <v>319.18</v>
      </c>
      <c r="I38" s="167">
        <f>ROUND(E38*H38,2)</f>
        <v>50111.26</v>
      </c>
      <c r="J38" s="167">
        <v>141.32</v>
      </c>
      <c r="K38" s="167">
        <f>ROUND(E38*J38,2)</f>
        <v>22187.24</v>
      </c>
      <c r="L38" s="167">
        <v>21</v>
      </c>
      <c r="M38" s="167">
        <f>G38*(1+L38/100)</f>
        <v>0</v>
      </c>
      <c r="N38" s="159">
        <v>0.19520000000000001</v>
      </c>
      <c r="O38" s="159">
        <f>ROUND(E38*N38,5)</f>
        <v>30.6464</v>
      </c>
      <c r="P38" s="159">
        <v>0</v>
      </c>
      <c r="Q38" s="159">
        <f>ROUND(E38*P38,5)</f>
        <v>0</v>
      </c>
      <c r="R38" s="159"/>
      <c r="S38" s="159"/>
      <c r="T38" s="160">
        <v>0.27200000000000002</v>
      </c>
      <c r="U38" s="159">
        <f>ROUND(E38*T38,2)</f>
        <v>42.7</v>
      </c>
      <c r="V38" s="149"/>
      <c r="W38" s="149"/>
      <c r="X38" s="149"/>
      <c r="Y38" s="149"/>
      <c r="Z38" s="149"/>
      <c r="AA38" s="149"/>
      <c r="AB38" s="149"/>
      <c r="AC38" s="149"/>
      <c r="AD38" s="149"/>
      <c r="AE38" s="149" t="s">
        <v>101</v>
      </c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1" x14ac:dyDescent="0.2">
      <c r="A39" s="150">
        <v>24</v>
      </c>
      <c r="B39" s="157" t="s">
        <v>154</v>
      </c>
      <c r="C39" s="182" t="s">
        <v>155</v>
      </c>
      <c r="D39" s="159" t="s">
        <v>108</v>
      </c>
      <c r="E39" s="164">
        <v>156</v>
      </c>
      <c r="F39" s="167">
        <v>0</v>
      </c>
      <c r="G39" s="167">
        <v>0</v>
      </c>
      <c r="H39" s="167">
        <v>67.099999999999994</v>
      </c>
      <c r="I39" s="167">
        <f>ROUND(E39*H39,2)</f>
        <v>10467.6</v>
      </c>
      <c r="J39" s="167">
        <v>51.900000000000006</v>
      </c>
      <c r="K39" s="167">
        <f>ROUND(E39*J39,2)</f>
        <v>8096.4</v>
      </c>
      <c r="L39" s="167">
        <v>21</v>
      </c>
      <c r="M39" s="167">
        <f>G39*(1+L39/100)</f>
        <v>0</v>
      </c>
      <c r="N39" s="159">
        <v>0</v>
      </c>
      <c r="O39" s="159">
        <f>ROUND(E39*N39,5)</f>
        <v>0</v>
      </c>
      <c r="P39" s="159">
        <v>0</v>
      </c>
      <c r="Q39" s="159">
        <f>ROUND(E39*P39,5)</f>
        <v>0</v>
      </c>
      <c r="R39" s="159"/>
      <c r="S39" s="159"/>
      <c r="T39" s="160">
        <v>5.5E-2</v>
      </c>
      <c r="U39" s="159">
        <f>ROUND(E39*T39,2)</f>
        <v>8.58</v>
      </c>
      <c r="V39" s="149"/>
      <c r="W39" s="149"/>
      <c r="X39" s="149"/>
      <c r="Y39" s="149"/>
      <c r="Z39" s="149"/>
      <c r="AA39" s="149"/>
      <c r="AB39" s="149"/>
      <c r="AC39" s="149"/>
      <c r="AD39" s="149"/>
      <c r="AE39" s="149" t="s">
        <v>101</v>
      </c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x14ac:dyDescent="0.2">
      <c r="A40" s="151" t="s">
        <v>96</v>
      </c>
      <c r="B40" s="158" t="s">
        <v>61</v>
      </c>
      <c r="C40" s="184" t="s">
        <v>62</v>
      </c>
      <c r="D40" s="162"/>
      <c r="E40" s="166"/>
      <c r="F40" s="168"/>
      <c r="G40" s="168">
        <f>SUMIF(AE41:AE46,"&lt;&gt;NOR",G41:G46)</f>
        <v>0</v>
      </c>
      <c r="H40" s="168"/>
      <c r="I40" s="168">
        <f>SUM(I41:I46)</f>
        <v>0</v>
      </c>
      <c r="J40" s="168"/>
      <c r="K40" s="168">
        <f>SUM(K41:K46)</f>
        <v>369804.33999999997</v>
      </c>
      <c r="L40" s="168"/>
      <c r="M40" s="168">
        <f>SUM(M41:M46)</f>
        <v>0</v>
      </c>
      <c r="N40" s="162"/>
      <c r="O40" s="162">
        <f>SUM(O41:O46)</f>
        <v>0</v>
      </c>
      <c r="P40" s="162"/>
      <c r="Q40" s="162">
        <f>SUM(Q41:Q46)</f>
        <v>0</v>
      </c>
      <c r="R40" s="162"/>
      <c r="S40" s="162"/>
      <c r="T40" s="163"/>
      <c r="U40" s="162">
        <f>SUM(U41:U46)</f>
        <v>210.33</v>
      </c>
      <c r="AE40" t="s">
        <v>97</v>
      </c>
    </row>
    <row r="41" spans="1:60" outlineLevel="1" x14ac:dyDescent="0.2">
      <c r="A41" s="150">
        <v>25</v>
      </c>
      <c r="B41" s="157" t="s">
        <v>156</v>
      </c>
      <c r="C41" s="182" t="s">
        <v>157</v>
      </c>
      <c r="D41" s="159" t="s">
        <v>158</v>
      </c>
      <c r="E41" s="164">
        <v>267.25200000000001</v>
      </c>
      <c r="F41" s="167">
        <v>0</v>
      </c>
      <c r="G41" s="167">
        <v>0</v>
      </c>
      <c r="H41" s="167">
        <v>0</v>
      </c>
      <c r="I41" s="167">
        <f t="shared" ref="I41:I46" si="12">ROUND(E41*H41,2)</f>
        <v>0</v>
      </c>
      <c r="J41" s="167">
        <v>832</v>
      </c>
      <c r="K41" s="167">
        <f t="shared" ref="K41:K46" si="13">ROUND(E41*J41,2)</f>
        <v>222353.66</v>
      </c>
      <c r="L41" s="167">
        <v>21</v>
      </c>
      <c r="M41" s="167">
        <f t="shared" ref="M41:M46" si="14">G41*(1+L41/100)</f>
        <v>0</v>
      </c>
      <c r="N41" s="159">
        <v>0</v>
      </c>
      <c r="O41" s="159">
        <f t="shared" ref="O41:O46" si="15">ROUND(E41*N41,5)</f>
        <v>0</v>
      </c>
      <c r="P41" s="159">
        <v>0</v>
      </c>
      <c r="Q41" s="159">
        <f t="shared" ref="Q41:Q46" si="16">ROUND(E41*P41,5)</f>
        <v>0</v>
      </c>
      <c r="R41" s="159"/>
      <c r="S41" s="159"/>
      <c r="T41" s="160">
        <v>0.68799999999999994</v>
      </c>
      <c r="U41" s="159">
        <f t="shared" ref="U41:U46" si="17">ROUND(E41*T41,2)</f>
        <v>183.87</v>
      </c>
      <c r="V41" s="149"/>
      <c r="W41" s="149"/>
      <c r="X41" s="149"/>
      <c r="Y41" s="149"/>
      <c r="Z41" s="149"/>
      <c r="AA41" s="149"/>
      <c r="AB41" s="149"/>
      <c r="AC41" s="149"/>
      <c r="AD41" s="149"/>
      <c r="AE41" s="149" t="s">
        <v>101</v>
      </c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">
      <c r="A42" s="150">
        <v>26</v>
      </c>
      <c r="B42" s="157" t="s">
        <v>159</v>
      </c>
      <c r="C42" s="182" t="s">
        <v>160</v>
      </c>
      <c r="D42" s="159" t="s">
        <v>158</v>
      </c>
      <c r="E42" s="164">
        <v>267.25200000000001</v>
      </c>
      <c r="F42" s="167">
        <v>0</v>
      </c>
      <c r="G42" s="167">
        <v>0</v>
      </c>
      <c r="H42" s="167">
        <v>0</v>
      </c>
      <c r="I42" s="167">
        <f t="shared" si="12"/>
        <v>0</v>
      </c>
      <c r="J42" s="167">
        <v>31.7</v>
      </c>
      <c r="K42" s="167">
        <f t="shared" si="13"/>
        <v>8471.89</v>
      </c>
      <c r="L42" s="167">
        <v>21</v>
      </c>
      <c r="M42" s="167">
        <f t="shared" si="14"/>
        <v>0</v>
      </c>
      <c r="N42" s="159">
        <v>0</v>
      </c>
      <c r="O42" s="159">
        <f t="shared" si="15"/>
        <v>0</v>
      </c>
      <c r="P42" s="159">
        <v>0</v>
      </c>
      <c r="Q42" s="159">
        <f t="shared" si="16"/>
        <v>0</v>
      </c>
      <c r="R42" s="159"/>
      <c r="S42" s="159"/>
      <c r="T42" s="160">
        <v>0</v>
      </c>
      <c r="U42" s="159">
        <f t="shared" si="17"/>
        <v>0</v>
      </c>
      <c r="V42" s="149"/>
      <c r="W42" s="149"/>
      <c r="X42" s="149"/>
      <c r="Y42" s="149"/>
      <c r="Z42" s="149"/>
      <c r="AA42" s="149"/>
      <c r="AB42" s="149"/>
      <c r="AC42" s="149"/>
      <c r="AD42" s="149"/>
      <c r="AE42" s="149" t="s">
        <v>101</v>
      </c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">
      <c r="A43" s="150">
        <v>27</v>
      </c>
      <c r="B43" s="157" t="s">
        <v>161</v>
      </c>
      <c r="C43" s="182" t="s">
        <v>162</v>
      </c>
      <c r="D43" s="159" t="s">
        <v>158</v>
      </c>
      <c r="E43" s="164">
        <v>267.25200000000001</v>
      </c>
      <c r="F43" s="167">
        <v>0</v>
      </c>
      <c r="G43" s="167">
        <v>0</v>
      </c>
      <c r="H43" s="167">
        <v>0</v>
      </c>
      <c r="I43" s="167">
        <f t="shared" si="12"/>
        <v>0</v>
      </c>
      <c r="J43" s="167">
        <v>146</v>
      </c>
      <c r="K43" s="167">
        <f t="shared" si="13"/>
        <v>39018.79</v>
      </c>
      <c r="L43" s="167">
        <v>21</v>
      </c>
      <c r="M43" s="167">
        <f t="shared" si="14"/>
        <v>0</v>
      </c>
      <c r="N43" s="159">
        <v>0</v>
      </c>
      <c r="O43" s="159">
        <f t="shared" si="15"/>
        <v>0</v>
      </c>
      <c r="P43" s="159">
        <v>0</v>
      </c>
      <c r="Q43" s="159">
        <f t="shared" si="16"/>
        <v>0</v>
      </c>
      <c r="R43" s="159"/>
      <c r="S43" s="159"/>
      <c r="T43" s="160">
        <v>9.9000000000000005E-2</v>
      </c>
      <c r="U43" s="159">
        <f t="shared" si="17"/>
        <v>26.46</v>
      </c>
      <c r="V43" s="149"/>
      <c r="W43" s="149"/>
      <c r="X43" s="149"/>
      <c r="Y43" s="149"/>
      <c r="Z43" s="149"/>
      <c r="AA43" s="149"/>
      <c r="AB43" s="149"/>
      <c r="AC43" s="149"/>
      <c r="AD43" s="149"/>
      <c r="AE43" s="149" t="s">
        <v>101</v>
      </c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1" x14ac:dyDescent="0.2">
      <c r="A44" s="150">
        <v>28</v>
      </c>
      <c r="B44" s="157" t="s">
        <v>163</v>
      </c>
      <c r="C44" s="182" t="s">
        <v>164</v>
      </c>
      <c r="D44" s="159" t="s">
        <v>158</v>
      </c>
      <c r="E44" s="164">
        <v>147.18</v>
      </c>
      <c r="F44" s="167">
        <v>0</v>
      </c>
      <c r="G44" s="167">
        <v>0</v>
      </c>
      <c r="H44" s="167">
        <v>0</v>
      </c>
      <c r="I44" s="167">
        <f t="shared" si="12"/>
        <v>0</v>
      </c>
      <c r="J44" s="167">
        <v>280</v>
      </c>
      <c r="K44" s="167">
        <f t="shared" si="13"/>
        <v>41210.400000000001</v>
      </c>
      <c r="L44" s="167">
        <v>21</v>
      </c>
      <c r="M44" s="167">
        <f t="shared" si="14"/>
        <v>0</v>
      </c>
      <c r="N44" s="159">
        <v>0</v>
      </c>
      <c r="O44" s="159">
        <f t="shared" si="15"/>
        <v>0</v>
      </c>
      <c r="P44" s="159">
        <v>0</v>
      </c>
      <c r="Q44" s="159">
        <f t="shared" si="16"/>
        <v>0</v>
      </c>
      <c r="R44" s="159"/>
      <c r="S44" s="159"/>
      <c r="T44" s="160">
        <v>0</v>
      </c>
      <c r="U44" s="159">
        <f t="shared" si="17"/>
        <v>0</v>
      </c>
      <c r="V44" s="149"/>
      <c r="W44" s="149"/>
      <c r="X44" s="149"/>
      <c r="Y44" s="149"/>
      <c r="Z44" s="149"/>
      <c r="AA44" s="149"/>
      <c r="AB44" s="149"/>
      <c r="AC44" s="149"/>
      <c r="AD44" s="149"/>
      <c r="AE44" s="149" t="s">
        <v>101</v>
      </c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">
      <c r="A45" s="150">
        <v>29</v>
      </c>
      <c r="B45" s="157" t="s">
        <v>163</v>
      </c>
      <c r="C45" s="182" t="s">
        <v>165</v>
      </c>
      <c r="D45" s="159" t="s">
        <v>158</v>
      </c>
      <c r="E45" s="164">
        <v>106.67400000000001</v>
      </c>
      <c r="F45" s="167">
        <v>0</v>
      </c>
      <c r="G45" s="167">
        <v>0</v>
      </c>
      <c r="H45" s="167">
        <v>0</v>
      </c>
      <c r="I45" s="167">
        <f t="shared" si="12"/>
        <v>0</v>
      </c>
      <c r="J45" s="167">
        <v>400</v>
      </c>
      <c r="K45" s="167">
        <f t="shared" si="13"/>
        <v>42669.599999999999</v>
      </c>
      <c r="L45" s="167">
        <v>21</v>
      </c>
      <c r="M45" s="167">
        <f t="shared" si="14"/>
        <v>0</v>
      </c>
      <c r="N45" s="159">
        <v>0</v>
      </c>
      <c r="O45" s="159">
        <f t="shared" si="15"/>
        <v>0</v>
      </c>
      <c r="P45" s="159">
        <v>0</v>
      </c>
      <c r="Q45" s="159">
        <f t="shared" si="16"/>
        <v>0</v>
      </c>
      <c r="R45" s="159"/>
      <c r="S45" s="159"/>
      <c r="T45" s="160">
        <v>0</v>
      </c>
      <c r="U45" s="159">
        <f t="shared" si="17"/>
        <v>0</v>
      </c>
      <c r="V45" s="149"/>
      <c r="W45" s="149"/>
      <c r="X45" s="149"/>
      <c r="Y45" s="149"/>
      <c r="Z45" s="149"/>
      <c r="AA45" s="149"/>
      <c r="AB45" s="149"/>
      <c r="AC45" s="149"/>
      <c r="AD45" s="149"/>
      <c r="AE45" s="149" t="s">
        <v>101</v>
      </c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 x14ac:dyDescent="0.2">
      <c r="A46" s="150">
        <v>30</v>
      </c>
      <c r="B46" s="157" t="s">
        <v>163</v>
      </c>
      <c r="C46" s="182" t="s">
        <v>166</v>
      </c>
      <c r="D46" s="159" t="s">
        <v>158</v>
      </c>
      <c r="E46" s="164">
        <v>13.4</v>
      </c>
      <c r="F46" s="167">
        <v>0</v>
      </c>
      <c r="G46" s="167">
        <v>0</v>
      </c>
      <c r="H46" s="167">
        <v>0</v>
      </c>
      <c r="I46" s="167">
        <f t="shared" si="12"/>
        <v>0</v>
      </c>
      <c r="J46" s="167">
        <v>1200</v>
      </c>
      <c r="K46" s="167">
        <f t="shared" si="13"/>
        <v>16080</v>
      </c>
      <c r="L46" s="167">
        <v>21</v>
      </c>
      <c r="M46" s="167">
        <f t="shared" si="14"/>
        <v>0</v>
      </c>
      <c r="N46" s="159">
        <v>0</v>
      </c>
      <c r="O46" s="159">
        <f t="shared" si="15"/>
        <v>0</v>
      </c>
      <c r="P46" s="159">
        <v>0</v>
      </c>
      <c r="Q46" s="159">
        <f t="shared" si="16"/>
        <v>0</v>
      </c>
      <c r="R46" s="159"/>
      <c r="S46" s="159"/>
      <c r="T46" s="160">
        <v>0</v>
      </c>
      <c r="U46" s="159">
        <f t="shared" si="17"/>
        <v>0</v>
      </c>
      <c r="V46" s="149"/>
      <c r="W46" s="149"/>
      <c r="X46" s="149"/>
      <c r="Y46" s="149"/>
      <c r="Z46" s="149"/>
      <c r="AA46" s="149"/>
      <c r="AB46" s="149"/>
      <c r="AC46" s="149"/>
      <c r="AD46" s="149"/>
      <c r="AE46" s="149" t="s">
        <v>101</v>
      </c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x14ac:dyDescent="0.2">
      <c r="A47" s="151" t="s">
        <v>96</v>
      </c>
      <c r="B47" s="158" t="s">
        <v>63</v>
      </c>
      <c r="C47" s="184" t="s">
        <v>64</v>
      </c>
      <c r="D47" s="162"/>
      <c r="E47" s="166"/>
      <c r="F47" s="168"/>
      <c r="G47" s="168">
        <f>SUMIF(AE48:AE48,"&lt;&gt;NOR",G48:G48)</f>
        <v>0</v>
      </c>
      <c r="H47" s="168"/>
      <c r="I47" s="168">
        <f>SUM(I48:I48)</f>
        <v>0</v>
      </c>
      <c r="J47" s="168"/>
      <c r="K47" s="168">
        <f>SUM(K48:K48)</f>
        <v>112929.09</v>
      </c>
      <c r="L47" s="168"/>
      <c r="M47" s="168">
        <f>SUM(M48:M48)</f>
        <v>0</v>
      </c>
      <c r="N47" s="162"/>
      <c r="O47" s="162">
        <f>SUM(O48:O48)</f>
        <v>0</v>
      </c>
      <c r="P47" s="162"/>
      <c r="Q47" s="162">
        <f>SUM(Q48:Q48)</f>
        <v>0</v>
      </c>
      <c r="R47" s="162"/>
      <c r="S47" s="162"/>
      <c r="T47" s="163"/>
      <c r="U47" s="162">
        <f>SUM(U48:U48)</f>
        <v>169.07</v>
      </c>
      <c r="AE47" t="s">
        <v>97</v>
      </c>
    </row>
    <row r="48" spans="1:60" outlineLevel="1" x14ac:dyDescent="0.2">
      <c r="A48" s="150">
        <v>31</v>
      </c>
      <c r="B48" s="157" t="s">
        <v>167</v>
      </c>
      <c r="C48" s="182" t="s">
        <v>168</v>
      </c>
      <c r="D48" s="159" t="s">
        <v>158</v>
      </c>
      <c r="E48" s="164">
        <v>433.50900000000001</v>
      </c>
      <c r="F48" s="167">
        <v>0</v>
      </c>
      <c r="G48" s="167">
        <v>0</v>
      </c>
      <c r="H48" s="167">
        <v>0</v>
      </c>
      <c r="I48" s="167">
        <f>ROUND(E48*H48,2)</f>
        <v>0</v>
      </c>
      <c r="J48" s="167">
        <v>260.5</v>
      </c>
      <c r="K48" s="167">
        <f>ROUND(E48*J48,2)</f>
        <v>112929.09</v>
      </c>
      <c r="L48" s="167">
        <v>21</v>
      </c>
      <c r="M48" s="167">
        <f>G48*(1+L48/100)</f>
        <v>0</v>
      </c>
      <c r="N48" s="159">
        <v>0</v>
      </c>
      <c r="O48" s="159">
        <f>ROUND(E48*N48,5)</f>
        <v>0</v>
      </c>
      <c r="P48" s="159">
        <v>0</v>
      </c>
      <c r="Q48" s="159">
        <f>ROUND(E48*P48,5)</f>
        <v>0</v>
      </c>
      <c r="R48" s="159"/>
      <c r="S48" s="159"/>
      <c r="T48" s="160">
        <v>0.39</v>
      </c>
      <c r="U48" s="159">
        <f>ROUND(E48*T48,2)</f>
        <v>169.07</v>
      </c>
      <c r="V48" s="149"/>
      <c r="W48" s="149"/>
      <c r="X48" s="149"/>
      <c r="Y48" s="149"/>
      <c r="Z48" s="149"/>
      <c r="AA48" s="149"/>
      <c r="AB48" s="149"/>
      <c r="AC48" s="149"/>
      <c r="AD48" s="149"/>
      <c r="AE48" s="149" t="s">
        <v>101</v>
      </c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x14ac:dyDescent="0.2">
      <c r="A49" s="151" t="s">
        <v>96</v>
      </c>
      <c r="B49" s="158" t="s">
        <v>65</v>
      </c>
      <c r="C49" s="184" t="s">
        <v>66</v>
      </c>
      <c r="D49" s="162"/>
      <c r="E49" s="166"/>
      <c r="F49" s="168"/>
      <c r="G49" s="168">
        <f>SUMIF(AE50:AE51,"&lt;&gt;NOR",G50:G51)</f>
        <v>0</v>
      </c>
      <c r="H49" s="168"/>
      <c r="I49" s="168">
        <f>SUM(I50:I51)</f>
        <v>39645.699999999997</v>
      </c>
      <c r="J49" s="168"/>
      <c r="K49" s="168">
        <f>SUM(K50:K51)</f>
        <v>39234.300000000003</v>
      </c>
      <c r="L49" s="168"/>
      <c r="M49" s="168">
        <f>SUM(M50:M51)</f>
        <v>0</v>
      </c>
      <c r="N49" s="162"/>
      <c r="O49" s="162">
        <f>SUM(O50:O51)</f>
        <v>0.2873</v>
      </c>
      <c r="P49" s="162"/>
      <c r="Q49" s="162">
        <f>SUM(Q50:Q51)</f>
        <v>0</v>
      </c>
      <c r="R49" s="162"/>
      <c r="S49" s="162"/>
      <c r="T49" s="163"/>
      <c r="U49" s="162">
        <f>SUM(U50:U51)</f>
        <v>41.120000000000005</v>
      </c>
      <c r="AE49" t="s">
        <v>97</v>
      </c>
    </row>
    <row r="50" spans="1:60" ht="22.5" outlineLevel="1" x14ac:dyDescent="0.2">
      <c r="A50" s="150">
        <v>32</v>
      </c>
      <c r="B50" s="157" t="s">
        <v>169</v>
      </c>
      <c r="C50" s="182" t="s">
        <v>170</v>
      </c>
      <c r="D50" s="159" t="s">
        <v>108</v>
      </c>
      <c r="E50" s="164">
        <v>170</v>
      </c>
      <c r="F50" s="167">
        <v>0</v>
      </c>
      <c r="G50" s="167">
        <v>0</v>
      </c>
      <c r="H50" s="167">
        <v>162.6</v>
      </c>
      <c r="I50" s="167">
        <f>ROUND(E50*H50,2)</f>
        <v>27642</v>
      </c>
      <c r="J50" s="167">
        <v>133.9</v>
      </c>
      <c r="K50" s="167">
        <f>ROUND(E50*J50,2)</f>
        <v>22763</v>
      </c>
      <c r="L50" s="167">
        <v>21</v>
      </c>
      <c r="M50" s="167">
        <f>G50*(1+L50/100)</f>
        <v>0</v>
      </c>
      <c r="N50" s="159">
        <v>6.4000000000000005E-4</v>
      </c>
      <c r="O50" s="159">
        <f>ROUND(E50*N50,5)</f>
        <v>0.10879999999999999</v>
      </c>
      <c r="P50" s="159">
        <v>0</v>
      </c>
      <c r="Q50" s="159">
        <f>ROUND(E50*P50,5)</f>
        <v>0</v>
      </c>
      <c r="R50" s="159"/>
      <c r="S50" s="159"/>
      <c r="T50" s="160">
        <v>6.2700000000000006E-2</v>
      </c>
      <c r="U50" s="159">
        <f>ROUND(E50*T50,2)</f>
        <v>10.66</v>
      </c>
      <c r="V50" s="149"/>
      <c r="W50" s="149"/>
      <c r="X50" s="149"/>
      <c r="Y50" s="149"/>
      <c r="Z50" s="149"/>
      <c r="AA50" s="149"/>
      <c r="AB50" s="149"/>
      <c r="AC50" s="149"/>
      <c r="AD50" s="149"/>
      <c r="AE50" s="149" t="s">
        <v>101</v>
      </c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ht="22.5" outlineLevel="1" x14ac:dyDescent="0.2">
      <c r="A51" s="150">
        <v>33</v>
      </c>
      <c r="B51" s="157" t="s">
        <v>171</v>
      </c>
      <c r="C51" s="182" t="s">
        <v>172</v>
      </c>
      <c r="D51" s="159" t="s">
        <v>108</v>
      </c>
      <c r="E51" s="164">
        <v>170</v>
      </c>
      <c r="F51" s="167">
        <v>0</v>
      </c>
      <c r="G51" s="167">
        <v>0</v>
      </c>
      <c r="H51" s="167">
        <v>70.61</v>
      </c>
      <c r="I51" s="167">
        <f>ROUND(E51*H51,2)</f>
        <v>12003.7</v>
      </c>
      <c r="J51" s="167">
        <v>96.89</v>
      </c>
      <c r="K51" s="167">
        <f>ROUND(E51*J51,2)</f>
        <v>16471.3</v>
      </c>
      <c r="L51" s="167">
        <v>21</v>
      </c>
      <c r="M51" s="167">
        <f>G51*(1+L51/100)</f>
        <v>0</v>
      </c>
      <c r="N51" s="159">
        <v>1.0499999999999999E-3</v>
      </c>
      <c r="O51" s="159">
        <f>ROUND(E51*N51,5)</f>
        <v>0.17849999999999999</v>
      </c>
      <c r="P51" s="159">
        <v>0</v>
      </c>
      <c r="Q51" s="159">
        <f>ROUND(E51*P51,5)</f>
        <v>0</v>
      </c>
      <c r="R51" s="159"/>
      <c r="S51" s="159"/>
      <c r="T51" s="160">
        <v>0.17917</v>
      </c>
      <c r="U51" s="159">
        <f>ROUND(E51*T51,2)</f>
        <v>30.46</v>
      </c>
      <c r="V51" s="149"/>
      <c r="W51" s="149"/>
      <c r="X51" s="149"/>
      <c r="Y51" s="149"/>
      <c r="Z51" s="149"/>
      <c r="AA51" s="149"/>
      <c r="AB51" s="149"/>
      <c r="AC51" s="149"/>
      <c r="AD51" s="149"/>
      <c r="AE51" s="149" t="s">
        <v>101</v>
      </c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x14ac:dyDescent="0.2">
      <c r="A52" s="151" t="s">
        <v>96</v>
      </c>
      <c r="B52" s="158" t="s">
        <v>67</v>
      </c>
      <c r="C52" s="184" t="s">
        <v>68</v>
      </c>
      <c r="D52" s="162"/>
      <c r="E52" s="166"/>
      <c r="F52" s="168"/>
      <c r="G52" s="168">
        <f>SUMIF(AE53:AE53,"&lt;&gt;NOR",G53:G53)</f>
        <v>0</v>
      </c>
      <c r="H52" s="168"/>
      <c r="I52" s="168">
        <f>SUM(I53:I53)</f>
        <v>0</v>
      </c>
      <c r="J52" s="168"/>
      <c r="K52" s="168">
        <f>SUM(K53:K53)</f>
        <v>4632</v>
      </c>
      <c r="L52" s="168"/>
      <c r="M52" s="168">
        <f>SUM(M53:M53)</f>
        <v>0</v>
      </c>
      <c r="N52" s="162"/>
      <c r="O52" s="162">
        <f>SUM(O53:O53)</f>
        <v>0</v>
      </c>
      <c r="P52" s="162"/>
      <c r="Q52" s="162">
        <f>SUM(Q53:Q53)</f>
        <v>0</v>
      </c>
      <c r="R52" s="162"/>
      <c r="S52" s="162"/>
      <c r="T52" s="163"/>
      <c r="U52" s="162">
        <f>SUM(U53:U53)</f>
        <v>11.09</v>
      </c>
      <c r="AE52" t="s">
        <v>97</v>
      </c>
    </row>
    <row r="53" spans="1:60" outlineLevel="1" x14ac:dyDescent="0.2">
      <c r="A53" s="150">
        <v>34</v>
      </c>
      <c r="B53" s="157" t="s">
        <v>173</v>
      </c>
      <c r="C53" s="182" t="s">
        <v>174</v>
      </c>
      <c r="D53" s="159" t="s">
        <v>175</v>
      </c>
      <c r="E53" s="164">
        <v>6</v>
      </c>
      <c r="F53" s="167">
        <v>0</v>
      </c>
      <c r="G53" s="167">
        <v>0</v>
      </c>
      <c r="H53" s="167">
        <v>0</v>
      </c>
      <c r="I53" s="167">
        <f>ROUND(E53*H53,2)</f>
        <v>0</v>
      </c>
      <c r="J53" s="167">
        <v>772</v>
      </c>
      <c r="K53" s="167">
        <f>ROUND(E53*J53,2)</f>
        <v>4632</v>
      </c>
      <c r="L53" s="167">
        <v>21</v>
      </c>
      <c r="M53" s="167">
        <f>G53*(1+L53/100)</f>
        <v>0</v>
      </c>
      <c r="N53" s="159">
        <v>0</v>
      </c>
      <c r="O53" s="159">
        <f>ROUND(E53*N53,5)</f>
        <v>0</v>
      </c>
      <c r="P53" s="159">
        <v>0</v>
      </c>
      <c r="Q53" s="159">
        <f>ROUND(E53*P53,5)</f>
        <v>0</v>
      </c>
      <c r="R53" s="159"/>
      <c r="S53" s="159"/>
      <c r="T53" s="160">
        <v>1.849</v>
      </c>
      <c r="U53" s="159">
        <f>ROUND(E53*T53,2)</f>
        <v>11.09</v>
      </c>
      <c r="V53" s="149"/>
      <c r="W53" s="149"/>
      <c r="X53" s="149"/>
      <c r="Y53" s="149"/>
      <c r="Z53" s="149"/>
      <c r="AA53" s="149"/>
      <c r="AB53" s="149"/>
      <c r="AC53" s="149"/>
      <c r="AD53" s="149"/>
      <c r="AE53" s="149" t="s">
        <v>101</v>
      </c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x14ac:dyDescent="0.2">
      <c r="A54" s="151" t="s">
        <v>96</v>
      </c>
      <c r="B54" s="158" t="s">
        <v>69</v>
      </c>
      <c r="C54" s="184" t="s">
        <v>26</v>
      </c>
      <c r="D54" s="162"/>
      <c r="E54" s="166"/>
      <c r="F54" s="168"/>
      <c r="G54" s="168">
        <f>SUMIF(AE55:AE65,"&lt;&gt;NOR",G55:G65)</f>
        <v>0</v>
      </c>
      <c r="H54" s="168"/>
      <c r="I54" s="168">
        <f>SUM(I55:I65)</f>
        <v>0</v>
      </c>
      <c r="J54" s="168"/>
      <c r="K54" s="168">
        <f>SUM(K55:K65)</f>
        <v>79500</v>
      </c>
      <c r="L54" s="168"/>
      <c r="M54" s="168">
        <f>SUM(M55:M65)</f>
        <v>0</v>
      </c>
      <c r="N54" s="162"/>
      <c r="O54" s="162">
        <f>SUM(O55:O65)</f>
        <v>0</v>
      </c>
      <c r="P54" s="162"/>
      <c r="Q54" s="162">
        <f>SUM(Q55:Q65)</f>
        <v>0</v>
      </c>
      <c r="R54" s="162"/>
      <c r="S54" s="162"/>
      <c r="T54" s="163"/>
      <c r="U54" s="162">
        <f>SUM(U55:U65)</f>
        <v>0</v>
      </c>
      <c r="AE54" t="s">
        <v>97</v>
      </c>
    </row>
    <row r="55" spans="1:60" outlineLevel="1" x14ac:dyDescent="0.2">
      <c r="A55" s="150">
        <v>35</v>
      </c>
      <c r="B55" s="157" t="s">
        <v>176</v>
      </c>
      <c r="C55" s="182" t="s">
        <v>177</v>
      </c>
      <c r="D55" s="159" t="s">
        <v>178</v>
      </c>
      <c r="E55" s="164">
        <v>1</v>
      </c>
      <c r="F55" s="167">
        <v>0</v>
      </c>
      <c r="G55" s="167">
        <v>0</v>
      </c>
      <c r="H55" s="167">
        <v>0</v>
      </c>
      <c r="I55" s="167">
        <f t="shared" ref="I55:I65" si="18">ROUND(E55*H55,2)</f>
        <v>0</v>
      </c>
      <c r="J55" s="167">
        <v>5000</v>
      </c>
      <c r="K55" s="167">
        <f t="shared" ref="K55:K65" si="19">ROUND(E55*J55,2)</f>
        <v>5000</v>
      </c>
      <c r="L55" s="167">
        <v>21</v>
      </c>
      <c r="M55" s="167">
        <f t="shared" ref="M55:M65" si="20">G55*(1+L55/100)</f>
        <v>0</v>
      </c>
      <c r="N55" s="159">
        <v>0</v>
      </c>
      <c r="O55" s="159">
        <f t="shared" ref="O55:O65" si="21">ROUND(E55*N55,5)</f>
        <v>0</v>
      </c>
      <c r="P55" s="159">
        <v>0</v>
      </c>
      <c r="Q55" s="159">
        <f t="shared" ref="Q55:Q65" si="22">ROUND(E55*P55,5)</f>
        <v>0</v>
      </c>
      <c r="R55" s="159"/>
      <c r="S55" s="159"/>
      <c r="T55" s="160">
        <v>0</v>
      </c>
      <c r="U55" s="159">
        <f t="shared" ref="U55:U65" si="23">ROUND(E55*T55,2)</f>
        <v>0</v>
      </c>
      <c r="V55" s="149"/>
      <c r="W55" s="149"/>
      <c r="X55" s="149"/>
      <c r="Y55" s="149"/>
      <c r="Z55" s="149"/>
      <c r="AA55" s="149"/>
      <c r="AB55" s="149"/>
      <c r="AC55" s="149"/>
      <c r="AD55" s="149"/>
      <c r="AE55" s="149" t="s">
        <v>101</v>
      </c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">
      <c r="A56" s="150">
        <v>36</v>
      </c>
      <c r="B56" s="157" t="s">
        <v>179</v>
      </c>
      <c r="C56" s="182" t="s">
        <v>180</v>
      </c>
      <c r="D56" s="159" t="s">
        <v>178</v>
      </c>
      <c r="E56" s="164">
        <v>1</v>
      </c>
      <c r="F56" s="167">
        <v>0</v>
      </c>
      <c r="G56" s="167">
        <v>0</v>
      </c>
      <c r="H56" s="167">
        <v>0</v>
      </c>
      <c r="I56" s="167">
        <f t="shared" si="18"/>
        <v>0</v>
      </c>
      <c r="J56" s="167">
        <v>4000</v>
      </c>
      <c r="K56" s="167">
        <f t="shared" si="19"/>
        <v>4000</v>
      </c>
      <c r="L56" s="167">
        <v>21</v>
      </c>
      <c r="M56" s="167">
        <f t="shared" si="20"/>
        <v>0</v>
      </c>
      <c r="N56" s="159">
        <v>0</v>
      </c>
      <c r="O56" s="159">
        <f t="shared" si="21"/>
        <v>0</v>
      </c>
      <c r="P56" s="159">
        <v>0</v>
      </c>
      <c r="Q56" s="159">
        <f t="shared" si="22"/>
        <v>0</v>
      </c>
      <c r="R56" s="159"/>
      <c r="S56" s="159"/>
      <c r="T56" s="160">
        <v>0</v>
      </c>
      <c r="U56" s="159">
        <f t="shared" si="23"/>
        <v>0</v>
      </c>
      <c r="V56" s="149"/>
      <c r="W56" s="149"/>
      <c r="X56" s="149"/>
      <c r="Y56" s="149"/>
      <c r="Z56" s="149"/>
      <c r="AA56" s="149"/>
      <c r="AB56" s="149"/>
      <c r="AC56" s="149"/>
      <c r="AD56" s="149"/>
      <c r="AE56" s="149" t="s">
        <v>101</v>
      </c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 x14ac:dyDescent="0.2">
      <c r="A57" s="150">
        <v>37</v>
      </c>
      <c r="B57" s="157" t="s">
        <v>181</v>
      </c>
      <c r="C57" s="182" t="s">
        <v>182</v>
      </c>
      <c r="D57" s="159" t="s">
        <v>178</v>
      </c>
      <c r="E57" s="164">
        <v>1</v>
      </c>
      <c r="F57" s="167">
        <v>0</v>
      </c>
      <c r="G57" s="167">
        <v>0</v>
      </c>
      <c r="H57" s="167">
        <v>0</v>
      </c>
      <c r="I57" s="167">
        <f t="shared" si="18"/>
        <v>0</v>
      </c>
      <c r="J57" s="167">
        <v>6000</v>
      </c>
      <c r="K57" s="167">
        <f t="shared" si="19"/>
        <v>6000</v>
      </c>
      <c r="L57" s="167">
        <v>21</v>
      </c>
      <c r="M57" s="167">
        <f t="shared" si="20"/>
        <v>0</v>
      </c>
      <c r="N57" s="159">
        <v>0</v>
      </c>
      <c r="O57" s="159">
        <f t="shared" si="21"/>
        <v>0</v>
      </c>
      <c r="P57" s="159">
        <v>0</v>
      </c>
      <c r="Q57" s="159">
        <f t="shared" si="22"/>
        <v>0</v>
      </c>
      <c r="R57" s="159"/>
      <c r="S57" s="159"/>
      <c r="T57" s="160">
        <v>0</v>
      </c>
      <c r="U57" s="159">
        <f t="shared" si="23"/>
        <v>0</v>
      </c>
      <c r="V57" s="149"/>
      <c r="W57" s="149"/>
      <c r="X57" s="149"/>
      <c r="Y57" s="149"/>
      <c r="Z57" s="149"/>
      <c r="AA57" s="149"/>
      <c r="AB57" s="149"/>
      <c r="AC57" s="149"/>
      <c r="AD57" s="149"/>
      <c r="AE57" s="149" t="s">
        <v>101</v>
      </c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1" x14ac:dyDescent="0.2">
      <c r="A58" s="150">
        <v>38</v>
      </c>
      <c r="B58" s="157" t="s">
        <v>183</v>
      </c>
      <c r="C58" s="182" t="s">
        <v>184</v>
      </c>
      <c r="D58" s="159" t="s">
        <v>178</v>
      </c>
      <c r="E58" s="164">
        <v>1</v>
      </c>
      <c r="F58" s="167">
        <v>0</v>
      </c>
      <c r="G58" s="167">
        <v>0</v>
      </c>
      <c r="H58" s="167">
        <v>0</v>
      </c>
      <c r="I58" s="167">
        <f t="shared" si="18"/>
        <v>0</v>
      </c>
      <c r="J58" s="167">
        <v>10000</v>
      </c>
      <c r="K58" s="167">
        <f t="shared" si="19"/>
        <v>10000</v>
      </c>
      <c r="L58" s="167">
        <v>21</v>
      </c>
      <c r="M58" s="167">
        <f t="shared" si="20"/>
        <v>0</v>
      </c>
      <c r="N58" s="159">
        <v>0</v>
      </c>
      <c r="O58" s="159">
        <f t="shared" si="21"/>
        <v>0</v>
      </c>
      <c r="P58" s="159">
        <v>0</v>
      </c>
      <c r="Q58" s="159">
        <f t="shared" si="22"/>
        <v>0</v>
      </c>
      <c r="R58" s="159"/>
      <c r="S58" s="159"/>
      <c r="T58" s="160">
        <v>0</v>
      </c>
      <c r="U58" s="159">
        <f t="shared" si="23"/>
        <v>0</v>
      </c>
      <c r="V58" s="149"/>
      <c r="W58" s="149"/>
      <c r="X58" s="149"/>
      <c r="Y58" s="149"/>
      <c r="Z58" s="149"/>
      <c r="AA58" s="149"/>
      <c r="AB58" s="149"/>
      <c r="AC58" s="149"/>
      <c r="AD58" s="149"/>
      <c r="AE58" s="149" t="s">
        <v>101</v>
      </c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 x14ac:dyDescent="0.2">
      <c r="A59" s="150">
        <v>39</v>
      </c>
      <c r="B59" s="157" t="s">
        <v>185</v>
      </c>
      <c r="C59" s="182" t="s">
        <v>186</v>
      </c>
      <c r="D59" s="159" t="s">
        <v>178</v>
      </c>
      <c r="E59" s="164">
        <v>1</v>
      </c>
      <c r="F59" s="167">
        <v>0</v>
      </c>
      <c r="G59" s="167">
        <v>0</v>
      </c>
      <c r="H59" s="167">
        <v>0</v>
      </c>
      <c r="I59" s="167">
        <f t="shared" si="18"/>
        <v>0</v>
      </c>
      <c r="J59" s="167">
        <v>5000</v>
      </c>
      <c r="K59" s="167">
        <f t="shared" si="19"/>
        <v>5000</v>
      </c>
      <c r="L59" s="167">
        <v>21</v>
      </c>
      <c r="M59" s="167">
        <f t="shared" si="20"/>
        <v>0</v>
      </c>
      <c r="N59" s="159">
        <v>0</v>
      </c>
      <c r="O59" s="159">
        <f t="shared" si="21"/>
        <v>0</v>
      </c>
      <c r="P59" s="159">
        <v>0</v>
      </c>
      <c r="Q59" s="159">
        <f t="shared" si="22"/>
        <v>0</v>
      </c>
      <c r="R59" s="159"/>
      <c r="S59" s="159"/>
      <c r="T59" s="160">
        <v>0</v>
      </c>
      <c r="U59" s="159">
        <f t="shared" si="23"/>
        <v>0</v>
      </c>
      <c r="V59" s="149"/>
      <c r="W59" s="149"/>
      <c r="X59" s="149"/>
      <c r="Y59" s="149"/>
      <c r="Z59" s="149"/>
      <c r="AA59" s="149"/>
      <c r="AB59" s="149"/>
      <c r="AC59" s="149"/>
      <c r="AD59" s="149"/>
      <c r="AE59" s="149" t="s">
        <v>101</v>
      </c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1" x14ac:dyDescent="0.2">
      <c r="A60" s="150">
        <v>40</v>
      </c>
      <c r="B60" s="157" t="s">
        <v>187</v>
      </c>
      <c r="C60" s="182" t="s">
        <v>188</v>
      </c>
      <c r="D60" s="159" t="s">
        <v>178</v>
      </c>
      <c r="E60" s="164">
        <v>1</v>
      </c>
      <c r="F60" s="167">
        <v>0</v>
      </c>
      <c r="G60" s="167">
        <v>0</v>
      </c>
      <c r="H60" s="167">
        <v>0</v>
      </c>
      <c r="I60" s="167">
        <f t="shared" si="18"/>
        <v>0</v>
      </c>
      <c r="J60" s="167">
        <v>2500</v>
      </c>
      <c r="K60" s="167">
        <f t="shared" si="19"/>
        <v>2500</v>
      </c>
      <c r="L60" s="167">
        <v>21</v>
      </c>
      <c r="M60" s="167">
        <f t="shared" si="20"/>
        <v>0</v>
      </c>
      <c r="N60" s="159">
        <v>0</v>
      </c>
      <c r="O60" s="159">
        <f t="shared" si="21"/>
        <v>0</v>
      </c>
      <c r="P60" s="159">
        <v>0</v>
      </c>
      <c r="Q60" s="159">
        <f t="shared" si="22"/>
        <v>0</v>
      </c>
      <c r="R60" s="159"/>
      <c r="S60" s="159"/>
      <c r="T60" s="160">
        <v>0</v>
      </c>
      <c r="U60" s="159">
        <f t="shared" si="23"/>
        <v>0</v>
      </c>
      <c r="V60" s="149"/>
      <c r="W60" s="149"/>
      <c r="X60" s="149"/>
      <c r="Y60" s="149"/>
      <c r="Z60" s="149"/>
      <c r="AA60" s="149"/>
      <c r="AB60" s="149"/>
      <c r="AC60" s="149"/>
      <c r="AD60" s="149"/>
      <c r="AE60" s="149" t="s">
        <v>101</v>
      </c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">
      <c r="A61" s="150">
        <v>41</v>
      </c>
      <c r="B61" s="157" t="s">
        <v>189</v>
      </c>
      <c r="C61" s="182" t="s">
        <v>190</v>
      </c>
      <c r="D61" s="159" t="s">
        <v>178</v>
      </c>
      <c r="E61" s="164">
        <v>1</v>
      </c>
      <c r="F61" s="167">
        <v>0</v>
      </c>
      <c r="G61" s="167">
        <v>0</v>
      </c>
      <c r="H61" s="167">
        <v>0</v>
      </c>
      <c r="I61" s="167">
        <f t="shared" si="18"/>
        <v>0</v>
      </c>
      <c r="J61" s="167">
        <v>15000</v>
      </c>
      <c r="K61" s="167">
        <f t="shared" si="19"/>
        <v>15000</v>
      </c>
      <c r="L61" s="167">
        <v>21</v>
      </c>
      <c r="M61" s="167">
        <f t="shared" si="20"/>
        <v>0</v>
      </c>
      <c r="N61" s="159">
        <v>0</v>
      </c>
      <c r="O61" s="159">
        <f t="shared" si="21"/>
        <v>0</v>
      </c>
      <c r="P61" s="159">
        <v>0</v>
      </c>
      <c r="Q61" s="159">
        <f t="shared" si="22"/>
        <v>0</v>
      </c>
      <c r="R61" s="159"/>
      <c r="S61" s="159"/>
      <c r="T61" s="160">
        <v>0</v>
      </c>
      <c r="U61" s="159">
        <f t="shared" si="23"/>
        <v>0</v>
      </c>
      <c r="V61" s="149"/>
      <c r="W61" s="149"/>
      <c r="X61" s="149"/>
      <c r="Y61" s="149"/>
      <c r="Z61" s="149"/>
      <c r="AA61" s="149"/>
      <c r="AB61" s="149"/>
      <c r="AC61" s="149"/>
      <c r="AD61" s="149"/>
      <c r="AE61" s="149" t="s">
        <v>101</v>
      </c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">
      <c r="A62" s="150">
        <v>42</v>
      </c>
      <c r="B62" s="157" t="s">
        <v>191</v>
      </c>
      <c r="C62" s="182" t="s">
        <v>192</v>
      </c>
      <c r="D62" s="159" t="s">
        <v>178</v>
      </c>
      <c r="E62" s="164">
        <v>1</v>
      </c>
      <c r="F62" s="167">
        <v>0</v>
      </c>
      <c r="G62" s="167">
        <v>0</v>
      </c>
      <c r="H62" s="167">
        <v>0</v>
      </c>
      <c r="I62" s="167">
        <f t="shared" si="18"/>
        <v>0</v>
      </c>
      <c r="J62" s="167">
        <v>7500</v>
      </c>
      <c r="K62" s="167">
        <f t="shared" si="19"/>
        <v>7500</v>
      </c>
      <c r="L62" s="167">
        <v>21</v>
      </c>
      <c r="M62" s="167">
        <f t="shared" si="20"/>
        <v>0</v>
      </c>
      <c r="N62" s="159">
        <v>0</v>
      </c>
      <c r="O62" s="159">
        <f t="shared" si="21"/>
        <v>0</v>
      </c>
      <c r="P62" s="159">
        <v>0</v>
      </c>
      <c r="Q62" s="159">
        <f t="shared" si="22"/>
        <v>0</v>
      </c>
      <c r="R62" s="159"/>
      <c r="S62" s="159"/>
      <c r="T62" s="160">
        <v>0</v>
      </c>
      <c r="U62" s="159">
        <f t="shared" si="23"/>
        <v>0</v>
      </c>
      <c r="V62" s="149"/>
      <c r="W62" s="149"/>
      <c r="X62" s="149"/>
      <c r="Y62" s="149"/>
      <c r="Z62" s="149"/>
      <c r="AA62" s="149"/>
      <c r="AB62" s="149"/>
      <c r="AC62" s="149"/>
      <c r="AD62" s="149"/>
      <c r="AE62" s="149" t="s">
        <v>101</v>
      </c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">
      <c r="A63" s="150">
        <v>43</v>
      </c>
      <c r="B63" s="157" t="s">
        <v>193</v>
      </c>
      <c r="C63" s="182" t="s">
        <v>194</v>
      </c>
      <c r="D63" s="159" t="s">
        <v>178</v>
      </c>
      <c r="E63" s="164">
        <v>1</v>
      </c>
      <c r="F63" s="167">
        <v>0</v>
      </c>
      <c r="G63" s="167">
        <v>0</v>
      </c>
      <c r="H63" s="167">
        <v>0</v>
      </c>
      <c r="I63" s="167">
        <f t="shared" si="18"/>
        <v>0</v>
      </c>
      <c r="J63" s="167">
        <v>18000</v>
      </c>
      <c r="K63" s="167">
        <f t="shared" si="19"/>
        <v>18000</v>
      </c>
      <c r="L63" s="167">
        <v>21</v>
      </c>
      <c r="M63" s="167">
        <f t="shared" si="20"/>
        <v>0</v>
      </c>
      <c r="N63" s="159">
        <v>0</v>
      </c>
      <c r="O63" s="159">
        <f t="shared" si="21"/>
        <v>0</v>
      </c>
      <c r="P63" s="159">
        <v>0</v>
      </c>
      <c r="Q63" s="159">
        <f t="shared" si="22"/>
        <v>0</v>
      </c>
      <c r="R63" s="159"/>
      <c r="S63" s="159"/>
      <c r="T63" s="160">
        <v>0</v>
      </c>
      <c r="U63" s="159">
        <f t="shared" si="23"/>
        <v>0</v>
      </c>
      <c r="V63" s="149"/>
      <c r="W63" s="149"/>
      <c r="X63" s="149"/>
      <c r="Y63" s="149"/>
      <c r="Z63" s="149"/>
      <c r="AA63" s="149"/>
      <c r="AB63" s="149"/>
      <c r="AC63" s="149"/>
      <c r="AD63" s="149"/>
      <c r="AE63" s="149" t="s">
        <v>101</v>
      </c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">
      <c r="A64" s="150">
        <v>44</v>
      </c>
      <c r="B64" s="157" t="s">
        <v>195</v>
      </c>
      <c r="C64" s="182" t="s">
        <v>196</v>
      </c>
      <c r="D64" s="159" t="s">
        <v>178</v>
      </c>
      <c r="E64" s="164">
        <v>1</v>
      </c>
      <c r="F64" s="167">
        <v>0</v>
      </c>
      <c r="G64" s="167">
        <v>0</v>
      </c>
      <c r="H64" s="167">
        <v>0</v>
      </c>
      <c r="I64" s="167">
        <f t="shared" si="18"/>
        <v>0</v>
      </c>
      <c r="J64" s="167">
        <v>1500</v>
      </c>
      <c r="K64" s="167">
        <f t="shared" si="19"/>
        <v>1500</v>
      </c>
      <c r="L64" s="167">
        <v>21</v>
      </c>
      <c r="M64" s="167">
        <f t="shared" si="20"/>
        <v>0</v>
      </c>
      <c r="N64" s="159">
        <v>0</v>
      </c>
      <c r="O64" s="159">
        <f t="shared" si="21"/>
        <v>0</v>
      </c>
      <c r="P64" s="159">
        <v>0</v>
      </c>
      <c r="Q64" s="159">
        <f t="shared" si="22"/>
        <v>0</v>
      </c>
      <c r="R64" s="159"/>
      <c r="S64" s="159"/>
      <c r="T64" s="160">
        <v>0</v>
      </c>
      <c r="U64" s="159">
        <f t="shared" si="23"/>
        <v>0</v>
      </c>
      <c r="V64" s="149"/>
      <c r="W64" s="149"/>
      <c r="X64" s="149"/>
      <c r="Y64" s="149"/>
      <c r="Z64" s="149"/>
      <c r="AA64" s="149"/>
      <c r="AB64" s="149"/>
      <c r="AC64" s="149"/>
      <c r="AD64" s="149"/>
      <c r="AE64" s="149" t="s">
        <v>101</v>
      </c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1" x14ac:dyDescent="0.2">
      <c r="A65" s="176">
        <v>45</v>
      </c>
      <c r="B65" s="177" t="s">
        <v>197</v>
      </c>
      <c r="C65" s="185" t="s">
        <v>198</v>
      </c>
      <c r="D65" s="178" t="s">
        <v>178</v>
      </c>
      <c r="E65" s="179">
        <v>1</v>
      </c>
      <c r="F65" s="180">
        <v>0</v>
      </c>
      <c r="G65" s="180">
        <v>0</v>
      </c>
      <c r="H65" s="180">
        <v>0</v>
      </c>
      <c r="I65" s="180">
        <f t="shared" si="18"/>
        <v>0</v>
      </c>
      <c r="J65" s="180">
        <v>5000</v>
      </c>
      <c r="K65" s="180">
        <f t="shared" si="19"/>
        <v>5000</v>
      </c>
      <c r="L65" s="180">
        <v>21</v>
      </c>
      <c r="M65" s="180">
        <f t="shared" si="20"/>
        <v>0</v>
      </c>
      <c r="N65" s="178">
        <v>0</v>
      </c>
      <c r="O65" s="178">
        <f t="shared" si="21"/>
        <v>0</v>
      </c>
      <c r="P65" s="178">
        <v>0</v>
      </c>
      <c r="Q65" s="178">
        <f t="shared" si="22"/>
        <v>0</v>
      </c>
      <c r="R65" s="178"/>
      <c r="S65" s="178"/>
      <c r="T65" s="181">
        <v>0</v>
      </c>
      <c r="U65" s="178">
        <f t="shared" si="23"/>
        <v>0</v>
      </c>
      <c r="V65" s="149"/>
      <c r="W65" s="149"/>
      <c r="X65" s="149"/>
      <c r="Y65" s="149"/>
      <c r="Z65" s="149"/>
      <c r="AA65" s="149"/>
      <c r="AB65" s="149"/>
      <c r="AC65" s="149"/>
      <c r="AD65" s="149"/>
      <c r="AE65" s="149" t="s">
        <v>101</v>
      </c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x14ac:dyDescent="0.2">
      <c r="A66" s="6"/>
      <c r="B66" s="7" t="s">
        <v>199</v>
      </c>
      <c r="C66" s="186" t="s">
        <v>199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AC66">
        <v>15</v>
      </c>
      <c r="AD66">
        <v>21</v>
      </c>
    </row>
    <row r="67" spans="1:60" x14ac:dyDescent="0.2">
      <c r="C67" s="187"/>
      <c r="AE67" t="s">
        <v>200</v>
      </c>
    </row>
  </sheetData>
  <mergeCells count="6">
    <mergeCell ref="C23:G23"/>
    <mergeCell ref="A1:G1"/>
    <mergeCell ref="C2:G2"/>
    <mergeCell ref="C3:G3"/>
    <mergeCell ref="C4:G4"/>
    <mergeCell ref="C16:G16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Lýdia Regéciová</cp:lastModifiedBy>
  <cp:lastPrinted>2023-05-10T13:20:39Z</cp:lastPrinted>
  <dcterms:created xsi:type="dcterms:W3CDTF">2009-04-08T07:15:50Z</dcterms:created>
  <dcterms:modified xsi:type="dcterms:W3CDTF">2023-09-14T06:16:54Z</dcterms:modified>
</cp:coreProperties>
</file>