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\Drevnovice_2022\"/>
    </mc:Choice>
  </mc:AlternateContent>
  <xr:revisionPtr revIDLastSave="0" documentId="13_ncr:40019_{FB589A10-11F8-4E56-A26C-DECF8C8477BA}" xr6:coauthVersionLast="47" xr6:coauthVersionMax="47" xr10:uidLastSave="{00000000-0000-0000-0000-000000000000}"/>
  <bookViews>
    <workbookView xWindow="-108" yWindow="-108" windowWidth="23256" windowHeight="12576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Pol'!$A$1:$U$74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16" i="1" s="1"/>
  <c r="I51" i="1"/>
  <c r="I50" i="1"/>
  <c r="I49" i="1"/>
  <c r="I48" i="1"/>
  <c r="I47" i="1"/>
  <c r="G39" i="1"/>
  <c r="F39" i="1"/>
  <c r="G64" i="12"/>
  <c r="AC64" i="12"/>
  <c r="AD64" i="12"/>
  <c r="G9" i="12"/>
  <c r="M9" i="12" s="1"/>
  <c r="I9" i="12"/>
  <c r="I8" i="12" s="1"/>
  <c r="K9" i="12"/>
  <c r="K8" i="12" s="1"/>
  <c r="O9" i="12"/>
  <c r="O8" i="12" s="1"/>
  <c r="Q9" i="12"/>
  <c r="Q8" i="12" s="1"/>
  <c r="U9" i="12"/>
  <c r="U8" i="12" s="1"/>
  <c r="G10" i="12"/>
  <c r="G8" i="12" s="1"/>
  <c r="I10" i="12"/>
  <c r="K10" i="12"/>
  <c r="M10" i="12"/>
  <c r="O10" i="12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Q15" i="12"/>
  <c r="G16" i="12"/>
  <c r="I16" i="12"/>
  <c r="I15" i="12" s="1"/>
  <c r="K16" i="12"/>
  <c r="K15" i="12" s="1"/>
  <c r="M16" i="12"/>
  <c r="M15" i="12" s="1"/>
  <c r="O16" i="12"/>
  <c r="O15" i="12" s="1"/>
  <c r="Q16" i="12"/>
  <c r="U16" i="12"/>
  <c r="U15" i="12" s="1"/>
  <c r="K17" i="12"/>
  <c r="G18" i="12"/>
  <c r="G17" i="12" s="1"/>
  <c r="I18" i="12"/>
  <c r="I17" i="12" s="1"/>
  <c r="K18" i="12"/>
  <c r="M18" i="12"/>
  <c r="M17" i="12" s="1"/>
  <c r="O18" i="12"/>
  <c r="O17" i="12" s="1"/>
  <c r="Q18" i="12"/>
  <c r="Q17" i="12" s="1"/>
  <c r="U18" i="12"/>
  <c r="U17" i="12" s="1"/>
  <c r="G20" i="12"/>
  <c r="M20" i="12" s="1"/>
  <c r="I20" i="12"/>
  <c r="I19" i="12" s="1"/>
  <c r="K20" i="12"/>
  <c r="K19" i="12" s="1"/>
  <c r="O20" i="12"/>
  <c r="O19" i="12" s="1"/>
  <c r="Q20" i="12"/>
  <c r="Q19" i="12" s="1"/>
  <c r="U20" i="12"/>
  <c r="U19" i="12" s="1"/>
  <c r="G21" i="12"/>
  <c r="G19" i="12" s="1"/>
  <c r="I21" i="12"/>
  <c r="K21" i="12"/>
  <c r="O21" i="12"/>
  <c r="Q21" i="12"/>
  <c r="U21" i="12"/>
  <c r="G23" i="12"/>
  <c r="G22" i="12" s="1"/>
  <c r="I23" i="12"/>
  <c r="I22" i="12" s="1"/>
  <c r="K23" i="12"/>
  <c r="K22" i="12" s="1"/>
  <c r="O23" i="12"/>
  <c r="O22" i="12" s="1"/>
  <c r="Q23" i="12"/>
  <c r="Q22" i="12" s="1"/>
  <c r="U23" i="12"/>
  <c r="G24" i="12"/>
  <c r="M24" i="12" s="1"/>
  <c r="I24" i="12"/>
  <c r="K24" i="12"/>
  <c r="O24" i="12"/>
  <c r="Q24" i="12"/>
  <c r="U24" i="12"/>
  <c r="G25" i="12"/>
  <c r="I25" i="12"/>
  <c r="K25" i="12"/>
  <c r="M25" i="12"/>
  <c r="O25" i="12"/>
  <c r="Q25" i="12"/>
  <c r="U25" i="12"/>
  <c r="U22" i="12" s="1"/>
  <c r="G26" i="12"/>
  <c r="G27" i="12"/>
  <c r="I27" i="12"/>
  <c r="I26" i="12" s="1"/>
  <c r="K27" i="12"/>
  <c r="M27" i="12"/>
  <c r="O27" i="12"/>
  <c r="O26" i="12" s="1"/>
  <c r="Q27" i="12"/>
  <c r="Q26" i="12" s="1"/>
  <c r="U27" i="12"/>
  <c r="U26" i="12" s="1"/>
  <c r="G28" i="12"/>
  <c r="M28" i="12" s="1"/>
  <c r="M26" i="12" s="1"/>
  <c r="I28" i="12"/>
  <c r="K28" i="12"/>
  <c r="K26" i="12" s="1"/>
  <c r="O28" i="12"/>
  <c r="Q28" i="12"/>
  <c r="U28" i="12"/>
  <c r="K29" i="12"/>
  <c r="Q29" i="12"/>
  <c r="U29" i="12"/>
  <c r="G30" i="12"/>
  <c r="G29" i="12" s="1"/>
  <c r="I30" i="12"/>
  <c r="I29" i="12" s="1"/>
  <c r="K30" i="12"/>
  <c r="O30" i="12"/>
  <c r="O29" i="12" s="1"/>
  <c r="Q30" i="12"/>
  <c r="U30" i="12"/>
  <c r="G31" i="12"/>
  <c r="O31" i="12"/>
  <c r="Q31" i="12"/>
  <c r="G32" i="12"/>
  <c r="I32" i="12"/>
  <c r="I31" i="12" s="1"/>
  <c r="K32" i="12"/>
  <c r="K31" i="12" s="1"/>
  <c r="M32" i="12"/>
  <c r="M31" i="12" s="1"/>
  <c r="O32" i="12"/>
  <c r="Q32" i="12"/>
  <c r="U32" i="12"/>
  <c r="U31" i="12" s="1"/>
  <c r="I33" i="12"/>
  <c r="K33" i="12"/>
  <c r="U33" i="12"/>
  <c r="G34" i="12"/>
  <c r="G33" i="12" s="1"/>
  <c r="I34" i="12"/>
  <c r="K34" i="12"/>
  <c r="M34" i="12"/>
  <c r="M33" i="12" s="1"/>
  <c r="O34" i="12"/>
  <c r="O33" i="12" s="1"/>
  <c r="Q34" i="12"/>
  <c r="Q33" i="12" s="1"/>
  <c r="U34" i="12"/>
  <c r="G36" i="12"/>
  <c r="M36" i="12" s="1"/>
  <c r="I36" i="12"/>
  <c r="K36" i="12"/>
  <c r="K35" i="12" s="1"/>
  <c r="O36" i="12"/>
  <c r="Q36" i="12"/>
  <c r="Q35" i="12" s="1"/>
  <c r="U36" i="12"/>
  <c r="U35" i="12" s="1"/>
  <c r="G37" i="12"/>
  <c r="G35" i="12" s="1"/>
  <c r="I37" i="12"/>
  <c r="K37" i="12"/>
  <c r="M37" i="12"/>
  <c r="O37" i="12"/>
  <c r="Q37" i="12"/>
  <c r="U37" i="12"/>
  <c r="G38" i="12"/>
  <c r="M38" i="12" s="1"/>
  <c r="I38" i="12"/>
  <c r="K38" i="12"/>
  <c r="O38" i="12"/>
  <c r="Q38" i="12"/>
  <c r="U38" i="12"/>
  <c r="G39" i="12"/>
  <c r="M39" i="12" s="1"/>
  <c r="I39" i="12"/>
  <c r="I35" i="12" s="1"/>
  <c r="K39" i="12"/>
  <c r="O39" i="12"/>
  <c r="Q39" i="12"/>
  <c r="U39" i="12"/>
  <c r="G40" i="12"/>
  <c r="I40" i="12"/>
  <c r="K40" i="12"/>
  <c r="M40" i="12"/>
  <c r="O40" i="12"/>
  <c r="Q40" i="12"/>
  <c r="U40" i="12"/>
  <c r="G41" i="12"/>
  <c r="I41" i="12"/>
  <c r="K41" i="12"/>
  <c r="M41" i="12"/>
  <c r="O41" i="12"/>
  <c r="Q41" i="12"/>
  <c r="U41" i="12"/>
  <c r="G42" i="12"/>
  <c r="I42" i="12"/>
  <c r="K42" i="12"/>
  <c r="M42" i="12"/>
  <c r="O42" i="12"/>
  <c r="O35" i="12" s="1"/>
  <c r="Q42" i="12"/>
  <c r="U42" i="12"/>
  <c r="G43" i="12"/>
  <c r="M43" i="12" s="1"/>
  <c r="I43" i="12"/>
  <c r="K43" i="12"/>
  <c r="O43" i="12"/>
  <c r="Q43" i="12"/>
  <c r="U43" i="12"/>
  <c r="I44" i="12"/>
  <c r="K44" i="12"/>
  <c r="O44" i="12"/>
  <c r="Q44" i="12"/>
  <c r="G45" i="12"/>
  <c r="G44" i="12" s="1"/>
  <c r="I45" i="12"/>
  <c r="K45" i="12"/>
  <c r="M45" i="12"/>
  <c r="M44" i="12" s="1"/>
  <c r="O45" i="12"/>
  <c r="Q45" i="12"/>
  <c r="U45" i="12"/>
  <c r="U44" i="12" s="1"/>
  <c r="G46" i="12"/>
  <c r="G47" i="12"/>
  <c r="M47" i="12" s="1"/>
  <c r="M46" i="12" s="1"/>
  <c r="I47" i="12"/>
  <c r="I46" i="12" s="1"/>
  <c r="K47" i="12"/>
  <c r="K46" i="12" s="1"/>
  <c r="O47" i="12"/>
  <c r="Q47" i="12"/>
  <c r="Q46" i="12" s="1"/>
  <c r="U47" i="12"/>
  <c r="G48" i="12"/>
  <c r="I48" i="12"/>
  <c r="K48" i="12"/>
  <c r="M48" i="12"/>
  <c r="O48" i="12"/>
  <c r="Q48" i="12"/>
  <c r="U48" i="12"/>
  <c r="U46" i="12" s="1"/>
  <c r="G49" i="12"/>
  <c r="I49" i="12"/>
  <c r="K49" i="12"/>
  <c r="M49" i="12"/>
  <c r="O49" i="12"/>
  <c r="Q49" i="12"/>
  <c r="U49" i="12"/>
  <c r="G50" i="12"/>
  <c r="I50" i="12"/>
  <c r="K50" i="12"/>
  <c r="M50" i="12"/>
  <c r="O50" i="12"/>
  <c r="O46" i="12" s="1"/>
  <c r="Q50" i="12"/>
  <c r="U50" i="12"/>
  <c r="G51" i="12"/>
  <c r="O51" i="12"/>
  <c r="Q51" i="12"/>
  <c r="G52" i="12"/>
  <c r="M52" i="12" s="1"/>
  <c r="M51" i="12" s="1"/>
  <c r="I52" i="12"/>
  <c r="I51" i="12" s="1"/>
  <c r="K52" i="12"/>
  <c r="K51" i="12" s="1"/>
  <c r="O52" i="12"/>
  <c r="Q52" i="12"/>
  <c r="U52" i="12"/>
  <c r="U51" i="12" s="1"/>
  <c r="K53" i="12"/>
  <c r="Q53" i="12"/>
  <c r="U53" i="12"/>
  <c r="G54" i="12"/>
  <c r="G53" i="12" s="1"/>
  <c r="I54" i="12"/>
  <c r="I53" i="12" s="1"/>
  <c r="K54" i="12"/>
  <c r="O54" i="12"/>
  <c r="O53" i="12" s="1"/>
  <c r="Q54" i="12"/>
  <c r="U54" i="12"/>
  <c r="G55" i="12"/>
  <c r="I55" i="12"/>
  <c r="G56" i="12"/>
  <c r="I56" i="12"/>
  <c r="K56" i="12"/>
  <c r="K55" i="12" s="1"/>
  <c r="M56" i="12"/>
  <c r="O56" i="12"/>
  <c r="Q56" i="12"/>
  <c r="U56" i="12"/>
  <c r="U55" i="12" s="1"/>
  <c r="G57" i="12"/>
  <c r="I57" i="12"/>
  <c r="K57" i="12"/>
  <c r="M57" i="12"/>
  <c r="O57" i="12"/>
  <c r="O55" i="12" s="1"/>
  <c r="Q57" i="12"/>
  <c r="U57" i="12"/>
  <c r="G58" i="12"/>
  <c r="M58" i="12" s="1"/>
  <c r="I58" i="12"/>
  <c r="K58" i="12"/>
  <c r="O58" i="12"/>
  <c r="Q58" i="12"/>
  <c r="Q55" i="12" s="1"/>
  <c r="U58" i="12"/>
  <c r="G59" i="12"/>
  <c r="M59" i="12" s="1"/>
  <c r="I59" i="12"/>
  <c r="K59" i="12"/>
  <c r="O59" i="12"/>
  <c r="Q59" i="12"/>
  <c r="U59" i="12"/>
  <c r="K60" i="12"/>
  <c r="Q60" i="12"/>
  <c r="U60" i="12"/>
  <c r="G61" i="12"/>
  <c r="G60" i="12" s="1"/>
  <c r="I61" i="12"/>
  <c r="K61" i="12"/>
  <c r="O61" i="12"/>
  <c r="Q61" i="12"/>
  <c r="U61" i="12"/>
  <c r="G62" i="12"/>
  <c r="M62" i="12" s="1"/>
  <c r="I62" i="12"/>
  <c r="I60" i="12" s="1"/>
  <c r="K62" i="12"/>
  <c r="O62" i="12"/>
  <c r="O60" i="12" s="1"/>
  <c r="Q62" i="12"/>
  <c r="U62" i="12"/>
  <c r="I20" i="1"/>
  <c r="I19" i="1"/>
  <c r="I18" i="1"/>
  <c r="I17" i="1"/>
  <c r="G27" i="1"/>
  <c r="G25" i="1"/>
  <c r="G26" i="1" s="1"/>
  <c r="F40" i="1"/>
  <c r="G23" i="1" s="1"/>
  <c r="G40" i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63" i="1" l="1"/>
  <c r="H40" i="1"/>
  <c r="G24" i="1"/>
  <c r="G29" i="1"/>
  <c r="G28" i="1"/>
  <c r="M35" i="12"/>
  <c r="M8" i="12"/>
  <c r="M55" i="12"/>
  <c r="M61" i="12"/>
  <c r="M60" i="12" s="1"/>
  <c r="M21" i="12"/>
  <c r="M19" i="12" s="1"/>
  <c r="M54" i="12"/>
  <c r="M53" i="12" s="1"/>
  <c r="M30" i="12"/>
  <c r="M29" i="12" s="1"/>
  <c r="M23" i="12"/>
  <c r="M22" i="12" s="1"/>
  <c r="I21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<sst xmlns="http://schemas.openxmlformats.org/spreadsheetml/2006/main" count="388" uniqueCount="207">
  <si>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</si>
  <si>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</si>
  <si>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</si>
  <si>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</si>
  <si>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</si>
  <si>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</si>
  <si>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</si>
  <si>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</si>
  <si>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</si>
  <si>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</si>
  <si>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</si>
  <si>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</si>
  <si>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</si>
  <si>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</si>
  <si>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</si>
  <si>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</si>
  <si>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</si>
  <si>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</si>
  <si>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</si>
  <si>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</si>
  <si>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</si>
  <si>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</si>
  <si>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</si>
  <si>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</si>
  <si>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</si>
  <si>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</si>
  <si>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</si>
  <si>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</si>
  <si>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</si>
  <si>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</si>
  <si>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</si>
  <si>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</si>
  <si>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</si>
  <si>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</si>
  <si>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</si>
  <si>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</si>
  <si>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</si>
  <si>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</si>
  <si>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</si>
  <si>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</si>
  <si>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</si>
  <si>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</si>
  <si>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</si>
  <si>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Dřevnovice</t>
  </si>
  <si>
    <t>Rozpočet:</t>
  </si>
  <si>
    <t>Misto</t>
  </si>
  <si>
    <t>Bc. Lýdia Regéciová</t>
  </si>
  <si>
    <t>Rekonstrukce kulturního domu Dřevnovice - 1.etapa</t>
  </si>
  <si>
    <t>Obec Dřevnovice</t>
  </si>
  <si>
    <t>44</t>
  </si>
  <si>
    <t>79826</t>
  </si>
  <si>
    <t>00547905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</si>
  <si>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</si>
  <si>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</si>
  <si>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</si>
  <si>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</si>
  <si>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</si>
  <si>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</si>
  <si>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</si>
  <si>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</si>
  <si>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</si>
  <si>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</si>
  <si>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</si>
  <si>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60</t>
  </si>
  <si>
    <t>Úpravy povrchů, omítky</t>
  </si>
  <si>
    <t>62</t>
  </si>
  <si>
    <t>Upravy povrchů vnější</t>
  </si>
  <si>
    <t>63</t>
  </si>
  <si>
    <t>Podlahy a podlahové konstrukce</t>
  </si>
  <si>
    <t>91</t>
  </si>
  <si>
    <t>Doplňující práce na komunikaci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</si>
  <si>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</si>
  <si>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</si>
  <si>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</si>
  <si>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</si>
  <si>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</si>
  <si>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</si>
  <si>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</si>
  <si>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</si>
  <si>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</si>
  <si>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</si>
  <si>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</si>
  <si>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</si>
  <si>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767</t>
  </si>
  <si>
    <t>Konstrukce zámečnické</t>
  </si>
  <si>
    <t>771</t>
  </si>
  <si>
    <t>Podlahy z dlaždic a obklady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</si>
  <si>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</si>
  <si>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</si>
  <si>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</si>
  <si>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</si>
  <si>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</si>
  <si>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</si>
  <si>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</si>
  <si>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</si>
  <si>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</si>
  <si>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</si>
  <si>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</si>
  <si>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</si>
  <si>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</si>
  <si>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</si>
  <si>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</si>
  <si>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</si>
  <si>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</si>
  <si>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</si>
  <si>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</si>
  <si>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</si>
  <si>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</si>
  <si>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</si>
  <si>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</si>
  <si>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</si>
  <si>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</si>
  <si>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</si>
  <si>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</si>
  <si>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</si>
  <si>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</si>
  <si>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113106231R00</t>
  </si>
  <si>
    <t>Rozebrání dlažeb ze zámkové dlažby v kamenivu</t>
  </si>
  <si>
    <t>m2</t>
  </si>
  <si>
    <t>POL1_0</t>
  </si>
  <si>
    <t>139601102R00</t>
  </si>
  <si>
    <t>Ruční výkop jam, rýh a šachet v hornině tř. 3</t>
  </si>
  <si>
    <t>m3</t>
  </si>
  <si>
    <t>162701105R00</t>
  </si>
  <si>
    <t>Vodorovné přemístění výkopku z hor.1-4 do 10000 m</t>
  </si>
  <si>
    <t>162201203R00</t>
  </si>
  <si>
    <t>Vodorovné přemíst.výkopku, kolečko hor.1-4, do 10m</t>
  </si>
  <si>
    <t>182001131R00</t>
  </si>
  <si>
    <t>Plošná úprava terénu, nerovnosti do 20 cm v rovině</t>
  </si>
  <si>
    <t>199000002R00</t>
  </si>
  <si>
    <t>Poplatek za skládku horniny 1- 4</t>
  </si>
  <si>
    <t>319201311R00</t>
  </si>
  <si>
    <t>Vyrovnání povrchu zdiva maltou tl.do 3 cm</t>
  </si>
  <si>
    <t>451573111R00</t>
  </si>
  <si>
    <t>Lože pod potrubí ze štěrkopísku do 63 mm</t>
  </si>
  <si>
    <t>602019189RT3</t>
  </si>
  <si>
    <t>Stěrka na stěnách mozaiková, zrno 1,8 mm</t>
  </si>
  <si>
    <t>602023194R00</t>
  </si>
  <si>
    <t xml:space="preserve">Penetrace stěn </t>
  </si>
  <si>
    <t>622421131RU2</t>
  </si>
  <si>
    <t>Omítka vnější stěn, MVC, hladká, složitost 1-2, ze suché soklové směsi, tl. 15 mm</t>
  </si>
  <si>
    <t>622474125R00</t>
  </si>
  <si>
    <t>Reprofilace beton.povrchů sanační maltou, tl.25 mm</t>
  </si>
  <si>
    <t>622904112R00</t>
  </si>
  <si>
    <t>Očištění fasád tlakovou vodou složitost 1 - 2</t>
  </si>
  <si>
    <t>631312621R00</t>
  </si>
  <si>
    <t>Mazanina betonová tl. 5 - 8 cm C 20/25</t>
  </si>
  <si>
    <t>639571215R00</t>
  </si>
  <si>
    <t>Kačírek pro okapový chodník tl. 150 mm</t>
  </si>
  <si>
    <t>917862111RT5</t>
  </si>
  <si>
    <t>Osazení stojat. obrub.bet. s opěrou,lože z C 12/15, včetně obrubníku ABO 100/10/25</t>
  </si>
  <si>
    <t>m</t>
  </si>
  <si>
    <t>952901411R00</t>
  </si>
  <si>
    <t>Vyčištění kolem objektů</t>
  </si>
  <si>
    <t>965042141RT2</t>
  </si>
  <si>
    <t>Bourání mazanin betonových tl. 10 cm, nad 4 m2, ručně tl. mazaniny 8 - 10 cm</t>
  </si>
  <si>
    <t>978015291R00</t>
  </si>
  <si>
    <t>Otlučení omítek vnějších MVC v složit.1-4 do 100 %</t>
  </si>
  <si>
    <t>978023411R00</t>
  </si>
  <si>
    <t>Vysekání a úprava spár zdiva cihelného mimo komín.</t>
  </si>
  <si>
    <t>978059631R00</t>
  </si>
  <si>
    <t>Odsekání vnějších obkladů stěn nad 2 m2</t>
  </si>
  <si>
    <t>979081111R00</t>
  </si>
  <si>
    <t>Odvoz suti a vybour. hmot na skládku do 1 km</t>
  </si>
  <si>
    <t>t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</si>
  <si>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</si>
  <si>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</si>
  <si>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</si>
  <si>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</si>
  <si>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</si>
  <si>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</si>
  <si>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979990101R00</t>
  </si>
  <si>
    <t>Poplatek za sklád.suti-směs bet.a cihel</t>
  </si>
  <si>
    <t>999281145R00</t>
  </si>
  <si>
    <t>Přesun hmot pro opravy a údržbu do v. 6 m, nošením</t>
  </si>
  <si>
    <t>711212002R00</t>
  </si>
  <si>
    <t>Hydroizolační povlak - nátěr nebo stěrka</t>
  </si>
  <si>
    <t>711823121RT2</t>
  </si>
  <si>
    <t>Montáž nopové fólie svisle, včetně dodávky fólie</t>
  </si>
  <si>
    <t>711823129RT2</t>
  </si>
  <si>
    <t>Montáž ukončovací lišty k nopové fólii, včetně dodávky lišty</t>
  </si>
  <si>
    <t>998711201R00</t>
  </si>
  <si>
    <t>Přesun hmot pro izolace proti vodě, výšky do 6 m</t>
  </si>
  <si>
    <t>721242110RT2</t>
  </si>
  <si>
    <t>Lapač střešních splavenin - dodávka, montáž, propojení a vybourání stávajících</t>
  </si>
  <si>
    <t>kus</t>
  </si>
  <si>
    <t>767161110R00</t>
  </si>
  <si>
    <t>Oprava zábradlí</t>
  </si>
  <si>
    <t>771101210RT1</t>
  </si>
  <si>
    <t>Penetrace podkladu pod dlažby, penetrační nátěr Primer G</t>
  </si>
  <si>
    <t>771775109R00</t>
  </si>
  <si>
    <t>Montáž podlah keram.vnější, hladké, tmel, 30x30 cm</t>
  </si>
  <si>
    <t>597642030R</t>
  </si>
  <si>
    <t>Dlažba keramická 300x300 venkovní, Rio Negro</t>
  </si>
  <si>
    <t>POL3_0</t>
  </si>
  <si>
    <t>998771201R00</t>
  </si>
  <si>
    <t>Přesun hmot pro podlahy z dlaždic, výšky do 6 m</t>
  </si>
  <si>
    <t>005121</t>
  </si>
  <si>
    <t>Zařízení staveniště</t>
  </si>
  <si>
    <t>Soubor</t>
  </si>
  <si>
    <t>POL99_0</t>
  </si>
  <si>
    <t>005124010</t>
  </si>
  <si>
    <t>Koordinační činnost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</si>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</sst>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T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6"/>
  <sheetViews>
    <sheetView showGridLines="0" topLeftCell="B50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5">
      <c r="A2" s="4"/>
      <c r="B2" s="106" t="s">
        <v>40</v>
      </c>
      <c r="C2" s="107"/>
      <c r="D2" s="108" t="s">
        <v>47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5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5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5">
      <c r="A5" s="4"/>
      <c r="B5" s="47" t="s">
        <v>21</v>
      </c>
      <c r="C5" s="5"/>
      <c r="D5" s="122" t="s">
        <v>48</v>
      </c>
      <c r="E5" s="26"/>
      <c r="F5" s="26"/>
      <c r="G5" s="26"/>
      <c r="H5" s="28" t="s">
        <v>33</v>
      </c>
      <c r="I5" s="122" t="s">
        <v>51</v>
      </c>
      <c r="J5" s="11"/>
    </row>
    <row r="6" spans="1:15" ht="15.75" customHeight="1" x14ac:dyDescent="0.25">
      <c r="A6" s="4"/>
      <c r="B6" s="41"/>
      <c r="C6" s="26"/>
      <c r="D6" s="122" t="s">
        <v>49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5">
      <c r="A7" s="4"/>
      <c r="B7" s="42"/>
      <c r="C7" s="123" t="s">
        <v>50</v>
      </c>
      <c r="D7" s="10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5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5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5">
      <c r="A14" s="4"/>
      <c r="B14" s="66" t="s">
        <v>20</v>
      </c>
      <c r="C14" s="67"/>
      <c r="D14" s="68" t="s">
        <v>46</v>
      </c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5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SUMIF(F47:F62,A16,I47:I62)+SUMIF(F47:F62,"PSU",I47:I62)</f>
        <v>0</v>
      </c>
      <c r="J16" s="93"/>
    </row>
    <row r="17" spans="1:10" ht="23.25" customHeight="1" x14ac:dyDescent="0.25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SUMIF(F47:F62,A17,I47:I62)</f>
        <v>0</v>
      </c>
      <c r="J17" s="93"/>
    </row>
    <row r="18" spans="1:10" ht="23.25" customHeight="1" x14ac:dyDescent="0.25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SUMIF(F47:F62,A18,I47:I62)</f>
        <v>0</v>
      </c>
      <c r="J18" s="93"/>
    </row>
    <row r="19" spans="1:10" ht="23.25" customHeight="1" x14ac:dyDescent="0.25">
      <c r="A19" s="193" t="s">
        <v>87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SUMIF(F47:F62,A19,I47:I62)</f>
        <v>0</v>
      </c>
      <c r="J19" s="93"/>
    </row>
    <row r="20" spans="1:10" ht="23.25" customHeight="1" x14ac:dyDescent="0.25">
      <c r="A20" s="193" t="s">
        <v>88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SUMIF(F47:F62,A20,I47:I62)</f>
        <v>0</v>
      </c>
      <c r="J20" s="93"/>
    </row>
    <row r="21" spans="1:10" ht="23.25" customHeight="1" x14ac:dyDescent="0.25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3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3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54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44742</v>
      </c>
      <c r="I32" s="39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5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5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5">
      <c r="A39" s="131">
        <v>1</v>
      </c>
      <c r="B39" s="137" t="s">
        <v>52</v>
      </c>
      <c r="C39" s="138" t="s">
        <v>47</v>
      </c>
      <c r="D39" s="139"/>
      <c r="E39" s="139"/>
      <c r="F39" s="147">
        <f>'Rozpočet Pol'!AC64</f>
        <v>0</v>
      </c>
      <c r="G39" s="148">
        <f>'Rozpočet Pol'!AD64</f>
        <v>0</v>
      </c>
      <c r="H39" s="149">
        <f>(F39*SazbaDPH1/100)+(G39*SazbaDPH2/100)</f>
        <v>0</v>
      </c>
      <c r="I39" s="149">
        <f>F39+G39+H39</f>
        <v>0</v>
      </c>
      <c r="J39" s="140" t="str">
        <f>IF(_xlfn.SINGLE(CenaCelkemVypocet)=0,"",I39/_xlfn.SINGLE(CenaCelkemVypocet)*100)</f>
        <v/>
      </c>
    </row>
    <row r="40" spans="1:10" ht="25.5" hidden="1" customHeight="1" x14ac:dyDescent="0.25">
      <c r="A40" s="131"/>
      <c r="B40" s="141" t="s">
        <v>53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6" x14ac:dyDescent="0.3">
      <c r="B44" s="161" t="s">
        <v>55</v>
      </c>
    </row>
    <row r="46" spans="1:10" ht="25.5" customHeight="1" x14ac:dyDescent="0.25">
      <c r="A46" s="162"/>
      <c r="B46" s="168" t="s">
        <v>16</v>
      </c>
      <c r="C46" s="168" t="s">
        <v>5</v>
      </c>
      <c r="D46" s="169"/>
      <c r="E46" s="169"/>
      <c r="F46" s="172" t="s">
        <v>56</v>
      </c>
      <c r="G46" s="172"/>
      <c r="H46" s="172"/>
      <c r="I46" s="173" t="s">
        <v>28</v>
      </c>
      <c r="J46" s="173"/>
    </row>
    <row r="47" spans="1:10" ht="25.5" customHeight="1" x14ac:dyDescent="0.25">
      <c r="A47" s="163"/>
      <c r="B47" s="174" t="s">
        <v>57</v>
      </c>
      <c r="C47" s="175" t="s">
        <v>58</v>
      </c>
      <c r="D47" s="176"/>
      <c r="E47" s="176"/>
      <c r="F47" s="180" t="s">
        <v>23</v>
      </c>
      <c r="G47" s="181"/>
      <c r="H47" s="181"/>
      <c r="I47" s="182">
        <f>'Rozpočet Pol'!G8</f>
        <v>0</v>
      </c>
      <c r="J47" s="182"/>
    </row>
    <row r="48" spans="1:10" ht="25.5" customHeight="1" x14ac:dyDescent="0.25">
      <c r="A48" s="163"/>
      <c r="B48" s="166" t="s">
        <v>59</v>
      </c>
      <c r="C48" s="165" t="s">
        <v>60</v>
      </c>
      <c r="D48" s="167"/>
      <c r="E48" s="167"/>
      <c r="F48" s="183" t="s">
        <v>23</v>
      </c>
      <c r="G48" s="184"/>
      <c r="H48" s="184"/>
      <c r="I48" s="185">
        <f>'Rozpočet Pol'!G15</f>
        <v>0</v>
      </c>
      <c r="J48" s="185"/>
    </row>
    <row r="49" spans="1:10" ht="25.5" customHeight="1" x14ac:dyDescent="0.25">
      <c r="A49" s="163"/>
      <c r="B49" s="166" t="s">
        <v>61</v>
      </c>
      <c r="C49" s="165" t="s">
        <v>62</v>
      </c>
      <c r="D49" s="167"/>
      <c r="E49" s="167"/>
      <c r="F49" s="183" t="s">
        <v>23</v>
      </c>
      <c r="G49" s="184"/>
      <c r="H49" s="184"/>
      <c r="I49" s="185">
        <f>'Rozpočet Pol'!G17</f>
        <v>0</v>
      </c>
      <c r="J49" s="185"/>
    </row>
    <row r="50" spans="1:10" ht="25.5" customHeight="1" x14ac:dyDescent="0.25">
      <c r="A50" s="163"/>
      <c r="B50" s="166" t="s">
        <v>63</v>
      </c>
      <c r="C50" s="165" t="s">
        <v>64</v>
      </c>
      <c r="D50" s="167"/>
      <c r="E50" s="167"/>
      <c r="F50" s="183" t="s">
        <v>23</v>
      </c>
      <c r="G50" s="184"/>
      <c r="H50" s="184"/>
      <c r="I50" s="185">
        <f>'Rozpočet Pol'!G19</f>
        <v>0</v>
      </c>
      <c r="J50" s="185"/>
    </row>
    <row r="51" spans="1:10" ht="25.5" customHeight="1" x14ac:dyDescent="0.25">
      <c r="A51" s="163"/>
      <c r="B51" s="166" t="s">
        <v>65</v>
      </c>
      <c r="C51" s="165" t="s">
        <v>66</v>
      </c>
      <c r="D51" s="167"/>
      <c r="E51" s="167"/>
      <c r="F51" s="183" t="s">
        <v>23</v>
      </c>
      <c r="G51" s="184"/>
      <c r="H51" s="184"/>
      <c r="I51" s="185">
        <f>'Rozpočet Pol'!G22</f>
        <v>0</v>
      </c>
      <c r="J51" s="185"/>
    </row>
    <row r="52" spans="1:10" ht="25.5" customHeight="1" x14ac:dyDescent="0.25">
      <c r="A52" s="163"/>
      <c r="B52" s="166" t="s">
        <v>67</v>
      </c>
      <c r="C52" s="165" t="s">
        <v>68</v>
      </c>
      <c r="D52" s="167"/>
      <c r="E52" s="167"/>
      <c r="F52" s="183" t="s">
        <v>23</v>
      </c>
      <c r="G52" s="184"/>
      <c r="H52" s="184"/>
      <c r="I52" s="185">
        <f>'Rozpočet Pol'!G26</f>
        <v>0</v>
      </c>
      <c r="J52" s="185"/>
    </row>
    <row r="53" spans="1:10" ht="25.5" customHeight="1" x14ac:dyDescent="0.25">
      <c r="A53" s="163"/>
      <c r="B53" s="166" t="s">
        <v>69</v>
      </c>
      <c r="C53" s="165" t="s">
        <v>70</v>
      </c>
      <c r="D53" s="167"/>
      <c r="E53" s="167"/>
      <c r="F53" s="183" t="s">
        <v>23</v>
      </c>
      <c r="G53" s="184"/>
      <c r="H53" s="184"/>
      <c r="I53" s="185">
        <f>'Rozpočet Pol'!G29</f>
        <v>0</v>
      </c>
      <c r="J53" s="185"/>
    </row>
    <row r="54" spans="1:10" ht="25.5" customHeight="1" x14ac:dyDescent="0.25">
      <c r="A54" s="163"/>
      <c r="B54" s="166" t="s">
        <v>71</v>
      </c>
      <c r="C54" s="165" t="s">
        <v>72</v>
      </c>
      <c r="D54" s="167"/>
      <c r="E54" s="167"/>
      <c r="F54" s="183" t="s">
        <v>23</v>
      </c>
      <c r="G54" s="184"/>
      <c r="H54" s="184"/>
      <c r="I54" s="185">
        <f>'Rozpočet Pol'!G31</f>
        <v>0</v>
      </c>
      <c r="J54" s="185"/>
    </row>
    <row r="55" spans="1:10" ht="25.5" customHeight="1" x14ac:dyDescent="0.25">
      <c r="A55" s="163"/>
      <c r="B55" s="166" t="s">
        <v>73</v>
      </c>
      <c r="C55" s="165" t="s">
        <v>74</v>
      </c>
      <c r="D55" s="167"/>
      <c r="E55" s="167"/>
      <c r="F55" s="183" t="s">
        <v>23</v>
      </c>
      <c r="G55" s="184"/>
      <c r="H55" s="184"/>
      <c r="I55" s="185">
        <f>'Rozpočet Pol'!G33</f>
        <v>0</v>
      </c>
      <c r="J55" s="185"/>
    </row>
    <row r="56" spans="1:10" ht="25.5" customHeight="1" x14ac:dyDescent="0.25">
      <c r="A56" s="163"/>
      <c r="B56" s="166" t="s">
        <v>75</v>
      </c>
      <c r="C56" s="165" t="s">
        <v>76</v>
      </c>
      <c r="D56" s="167"/>
      <c r="E56" s="167"/>
      <c r="F56" s="183" t="s">
        <v>23</v>
      </c>
      <c r="G56" s="184"/>
      <c r="H56" s="184"/>
      <c r="I56" s="185">
        <f>'Rozpočet Pol'!G35</f>
        <v>0</v>
      </c>
      <c r="J56" s="185"/>
    </row>
    <row r="57" spans="1:10" ht="25.5" customHeight="1" x14ac:dyDescent="0.25">
      <c r="A57" s="163"/>
      <c r="B57" s="166" t="s">
        <v>77</v>
      </c>
      <c r="C57" s="165" t="s">
        <v>78</v>
      </c>
      <c r="D57" s="167"/>
      <c r="E57" s="167"/>
      <c r="F57" s="183" t="s">
        <v>23</v>
      </c>
      <c r="G57" s="184"/>
      <c r="H57" s="184"/>
      <c r="I57" s="185">
        <f>'Rozpočet Pol'!G44</f>
        <v>0</v>
      </c>
      <c r="J57" s="185"/>
    </row>
    <row r="58" spans="1:10" ht="25.5" customHeight="1" x14ac:dyDescent="0.25">
      <c r="A58" s="163"/>
      <c r="B58" s="166" t="s">
        <v>79</v>
      </c>
      <c r="C58" s="165" t="s">
        <v>80</v>
      </c>
      <c r="D58" s="167"/>
      <c r="E58" s="167"/>
      <c r="F58" s="183" t="s">
        <v>24</v>
      </c>
      <c r="G58" s="184"/>
      <c r="H58" s="184"/>
      <c r="I58" s="185">
        <f>'Rozpočet Pol'!G46</f>
        <v>0</v>
      </c>
      <c r="J58" s="185"/>
    </row>
    <row r="59" spans="1:10" ht="25.5" customHeight="1" x14ac:dyDescent="0.25">
      <c r="A59" s="163"/>
      <c r="B59" s="166" t="s">
        <v>81</v>
      </c>
      <c r="C59" s="165" t="s">
        <v>82</v>
      </c>
      <c r="D59" s="167"/>
      <c r="E59" s="167"/>
      <c r="F59" s="183" t="s">
        <v>24</v>
      </c>
      <c r="G59" s="184"/>
      <c r="H59" s="184"/>
      <c r="I59" s="185">
        <f>'Rozpočet Pol'!G51</f>
        <v>0</v>
      </c>
      <c r="J59" s="185"/>
    </row>
    <row r="60" spans="1:10" ht="25.5" customHeight="1" x14ac:dyDescent="0.25">
      <c r="A60" s="163"/>
      <c r="B60" s="166" t="s">
        <v>83</v>
      </c>
      <c r="C60" s="165" t="s">
        <v>84</v>
      </c>
      <c r="D60" s="167"/>
      <c r="E60" s="167"/>
      <c r="F60" s="183" t="s">
        <v>24</v>
      </c>
      <c r="G60" s="184"/>
      <c r="H60" s="184"/>
      <c r="I60" s="185">
        <f>'Rozpočet Pol'!G53</f>
        <v>0</v>
      </c>
      <c r="J60" s="185"/>
    </row>
    <row r="61" spans="1:10" ht="25.5" customHeight="1" x14ac:dyDescent="0.25">
      <c r="A61" s="163"/>
      <c r="B61" s="166" t="s">
        <v>85</v>
      </c>
      <c r="C61" s="165" t="s">
        <v>86</v>
      </c>
      <c r="D61" s="167"/>
      <c r="E61" s="167"/>
      <c r="F61" s="183" t="s">
        <v>24</v>
      </c>
      <c r="G61" s="184"/>
      <c r="H61" s="184"/>
      <c r="I61" s="185">
        <f>'Rozpočet Pol'!G55</f>
        <v>0</v>
      </c>
      <c r="J61" s="185"/>
    </row>
    <row r="62" spans="1:10" ht="25.5" customHeight="1" x14ac:dyDescent="0.25">
      <c r="A62" s="163"/>
      <c r="B62" s="177" t="s">
        <v>87</v>
      </c>
      <c r="C62" s="178" t="s">
        <v>26</v>
      </c>
      <c r="D62" s="179"/>
      <c r="E62" s="179"/>
      <c r="F62" s="186" t="s">
        <v>87</v>
      </c>
      <c r="G62" s="187"/>
      <c r="H62" s="187"/>
      <c r="I62" s="188">
        <f>'Rozpočet Pol'!G60</f>
        <v>0</v>
      </c>
      <c r="J62" s="188"/>
    </row>
    <row r="63" spans="1:10" ht="25.5" customHeight="1" x14ac:dyDescent="0.25">
      <c r="A63" s="164"/>
      <c r="B63" s="170" t="s">
        <v>1</v>
      </c>
      <c r="C63" s="170"/>
      <c r="D63" s="171"/>
      <c r="E63" s="171"/>
      <c r="F63" s="189"/>
      <c r="G63" s="190"/>
      <c r="H63" s="190"/>
      <c r="I63" s="191">
        <f>SUM(I47:I62)</f>
        <v>0</v>
      </c>
      <c r="J63" s="191"/>
    </row>
    <row r="64" spans="1:10" x14ac:dyDescent="0.25">
      <c r="F64" s="192"/>
      <c r="G64" s="130"/>
      <c r="H64" s="192"/>
      <c r="I64" s="130"/>
      <c r="J64" s="130"/>
    </row>
    <row r="65" spans="6:10" x14ac:dyDescent="0.25">
      <c r="F65" s="192"/>
      <c r="G65" s="130"/>
      <c r="H65" s="192"/>
      <c r="I65" s="130"/>
      <c r="J65" s="130"/>
    </row>
    <row r="66" spans="6:10" x14ac:dyDescent="0.25">
      <c r="F66" s="192"/>
      <c r="G66" s="130"/>
      <c r="H66" s="192"/>
      <c r="I66" s="130"/>
      <c r="J66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I61:J61"/>
    <mergeCell ref="C61:E61"/>
    <mergeCell ref="I62:J62"/>
    <mergeCell ref="C62:E62"/>
    <mergeCell ref="I63:J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1" t="s">
        <v>6</v>
      </c>
      <c r="B1" s="101"/>
      <c r="C1" s="102"/>
      <c r="D1" s="101"/>
      <c r="E1" s="101"/>
      <c r="F1" s="101"/>
      <c r="G1" s="101"/>
    </row>
    <row r="2" spans="1:7" ht="24.9" customHeight="1" x14ac:dyDescent="0.25">
      <c r="A2" s="79" t="s">
        <v>41</v>
      </c>
      <c r="B2" s="78"/>
      <c r="C2" s="103"/>
      <c r="D2" s="103"/>
      <c r="E2" s="103"/>
      <c r="F2" s="103"/>
      <c r="G2" s="104"/>
    </row>
    <row r="3" spans="1:7" ht="24.9" hidden="1" customHeight="1" x14ac:dyDescent="0.25">
      <c r="A3" s="79" t="s">
        <v>7</v>
      </c>
      <c r="B3" s="78"/>
      <c r="C3" s="103"/>
      <c r="D3" s="103"/>
      <c r="E3" s="103"/>
      <c r="F3" s="103"/>
      <c r="G3" s="104"/>
    </row>
    <row r="4" spans="1:7" ht="24.9" hidden="1" customHeight="1" x14ac:dyDescent="0.25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H74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9" customWidth="1"/>
    <col min="3" max="3" width="38.33203125" style="129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</cols>
  <sheetData>
    <row r="1" spans="1:60" ht="15.75" customHeight="1" x14ac:dyDescent="0.3">
      <c r="A1" s="195" t="s">
        <v>6</v>
      </c>
      <c r="B1" s="195"/>
      <c r="C1" s="195"/>
      <c r="D1" s="195"/>
      <c r="E1" s="195"/>
      <c r="F1" s="195"/>
      <c r="G1" s="195"/>
      <c r="AE1" t="s">
        <v>90</v>
      </c>
    </row>
    <row r="2" spans="1:60" ht="25.05" customHeight="1" x14ac:dyDescent="0.25">
      <c r="A2" s="202" t="s">
        <v>89</v>
      </c>
      <c r="B2" s="196"/>
      <c r="C2" s="197" t="s">
        <v>47</v>
      </c>
      <c r="D2" s="198"/>
      <c r="E2" s="198"/>
      <c r="F2" s="198"/>
      <c r="G2" s="204"/>
      <c r="AE2" t="s">
        <v>91</v>
      </c>
    </row>
    <row r="3" spans="1:60" ht="25.05" customHeight="1" x14ac:dyDescent="0.25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92</v>
      </c>
    </row>
    <row r="4" spans="1:60" ht="25.05" hidden="1" customHeight="1" x14ac:dyDescent="0.25">
      <c r="A4" s="203" t="s">
        <v>8</v>
      </c>
      <c r="B4" s="201"/>
      <c r="C4" s="199"/>
      <c r="D4" s="200"/>
      <c r="E4" s="200"/>
      <c r="F4" s="200"/>
      <c r="G4" s="205"/>
      <c r="AE4" t="s">
        <v>93</v>
      </c>
    </row>
    <row r="5" spans="1:60" hidden="1" x14ac:dyDescent="0.25">
      <c r="A5" s="206" t="s">
        <v>94</v>
      </c>
      <c r="B5" s="207"/>
      <c r="C5" s="208"/>
      <c r="D5" s="209"/>
      <c r="E5" s="209"/>
      <c r="F5" s="209"/>
      <c r="G5" s="210"/>
      <c r="AE5" t="s">
        <v>95</v>
      </c>
    </row>
    <row r="7" spans="1:60" ht="39.6" x14ac:dyDescent="0.25">
      <c r="A7" s="215" t="s">
        <v>96</v>
      </c>
      <c r="B7" s="216" t="s">
        <v>97</v>
      </c>
      <c r="C7" s="216" t="s">
        <v>98</v>
      </c>
      <c r="D7" s="215" t="s">
        <v>99</v>
      </c>
      <c r="E7" s="215" t="s">
        <v>100</v>
      </c>
      <c r="F7" s="211" t="s">
        <v>101</v>
      </c>
      <c r="G7" s="232" t="s">
        <v>28</v>
      </c>
      <c r="H7" s="233" t="s">
        <v>29</v>
      </c>
      <c r="I7" s="233" t="s">
        <v>102</v>
      </c>
      <c r="J7" s="233" t="s">
        <v>30</v>
      </c>
      <c r="K7" s="233" t="s">
        <v>103</v>
      </c>
      <c r="L7" s="233" t="s">
        <v>104</v>
      </c>
      <c r="M7" s="233" t="s">
        <v>105</v>
      </c>
      <c r="N7" s="233" t="s">
        <v>106</v>
      </c>
      <c r="O7" s="233" t="s">
        <v>107</v>
      </c>
      <c r="P7" s="233" t="s">
        <v>108</v>
      </c>
      <c r="Q7" s="233" t="s">
        <v>109</v>
      </c>
      <c r="R7" s="233" t="s">
        <v>110</v>
      </c>
      <c r="S7" s="233" t="s">
        <v>111</v>
      </c>
      <c r="T7" s="233" t="s">
        <v>112</v>
      </c>
      <c r="U7" s="218" t="s">
        <v>113</v>
      </c>
    </row>
    <row r="8" spans="1:60" x14ac:dyDescent="0.25">
      <c r="A8" s="234" t="s">
        <v>114</v>
      </c>
      <c r="B8" s="235" t="s">
        <v>57</v>
      </c>
      <c r="C8" s="236" t="s">
        <v>58</v>
      </c>
      <c r="D8" s="237"/>
      <c r="E8" s="238"/>
      <c r="F8" s="239"/>
      <c r="G8" s="239">
        <f>SUMIF(AE9:AE14,"&lt;&gt;NOR",G9:G14)</f>
        <v>0</v>
      </c>
      <c r="H8" s="239"/>
      <c r="I8" s="239">
        <f>SUM(I9:I14)</f>
        <v>0</v>
      </c>
      <c r="J8" s="239"/>
      <c r="K8" s="239">
        <f>SUM(K9:K14)</f>
        <v>0</v>
      </c>
      <c r="L8" s="239"/>
      <c r="M8" s="239">
        <f>SUM(M9:M14)</f>
        <v>0</v>
      </c>
      <c r="N8" s="217"/>
      <c r="O8" s="217">
        <f>SUM(O9:O14)</f>
        <v>0</v>
      </c>
      <c r="P8" s="217"/>
      <c r="Q8" s="217">
        <f>SUM(Q9:Q14)</f>
        <v>5.3578099999999997</v>
      </c>
      <c r="R8" s="217"/>
      <c r="S8" s="217"/>
      <c r="T8" s="234"/>
      <c r="U8" s="217">
        <f>SUM(U9:U14)</f>
        <v>84.42</v>
      </c>
      <c r="AE8" t="s">
        <v>115</v>
      </c>
    </row>
    <row r="9" spans="1:60" outlineLevel="1" x14ac:dyDescent="0.25">
      <c r="A9" s="213">
        <v>1</v>
      </c>
      <c r="B9" s="219" t="s">
        <v>116</v>
      </c>
      <c r="C9" s="262" t="s">
        <v>117</v>
      </c>
      <c r="D9" s="221" t="s">
        <v>118</v>
      </c>
      <c r="E9" s="227">
        <v>23.8125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22">
        <v>0</v>
      </c>
      <c r="O9" s="222">
        <f>ROUND(E9*N9,5)</f>
        <v>0</v>
      </c>
      <c r="P9" s="222">
        <v>0.22500000000000001</v>
      </c>
      <c r="Q9" s="222">
        <f>ROUND(E9*P9,5)</f>
        <v>5.3578099999999997</v>
      </c>
      <c r="R9" s="222"/>
      <c r="S9" s="222"/>
      <c r="T9" s="223">
        <v>0.14199999999999999</v>
      </c>
      <c r="U9" s="222">
        <f>ROUND(E9*T9,2)</f>
        <v>3.38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119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5">
      <c r="A10" s="213">
        <v>2</v>
      </c>
      <c r="B10" s="219" t="s">
        <v>120</v>
      </c>
      <c r="C10" s="262" t="s">
        <v>121</v>
      </c>
      <c r="D10" s="221" t="s">
        <v>122</v>
      </c>
      <c r="E10" s="227">
        <v>17.64</v>
      </c>
      <c r="F10" s="229"/>
      <c r="G10" s="230">
        <f>ROUND(E10*F10,2)</f>
        <v>0</v>
      </c>
      <c r="H10" s="229"/>
      <c r="I10" s="230">
        <f>ROUND(E10*H10,2)</f>
        <v>0</v>
      </c>
      <c r="J10" s="229"/>
      <c r="K10" s="230">
        <f>ROUND(E10*J10,2)</f>
        <v>0</v>
      </c>
      <c r="L10" s="230">
        <v>21</v>
      </c>
      <c r="M10" s="230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3.5329999999999999</v>
      </c>
      <c r="U10" s="222">
        <f>ROUND(E10*T10,2)</f>
        <v>62.32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119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5">
      <c r="A11" s="213">
        <v>3</v>
      </c>
      <c r="B11" s="219" t="s">
        <v>123</v>
      </c>
      <c r="C11" s="262" t="s">
        <v>124</v>
      </c>
      <c r="D11" s="221" t="s">
        <v>122</v>
      </c>
      <c r="E11" s="227">
        <v>17.64</v>
      </c>
      <c r="F11" s="229"/>
      <c r="G11" s="230">
        <f>ROUND(E11*F11,2)</f>
        <v>0</v>
      </c>
      <c r="H11" s="229"/>
      <c r="I11" s="230">
        <f>ROUND(E11*H11,2)</f>
        <v>0</v>
      </c>
      <c r="J11" s="229"/>
      <c r="K11" s="230">
        <f>ROUND(E11*J11,2)</f>
        <v>0</v>
      </c>
      <c r="L11" s="230">
        <v>21</v>
      </c>
      <c r="M11" s="230">
        <f>G11*(1+L11/100)</f>
        <v>0</v>
      </c>
      <c r="N11" s="222">
        <v>0</v>
      </c>
      <c r="O11" s="222">
        <f>ROUND(E11*N11,5)</f>
        <v>0</v>
      </c>
      <c r="P11" s="222">
        <v>0</v>
      </c>
      <c r="Q11" s="222">
        <f>ROUND(E11*P11,5)</f>
        <v>0</v>
      </c>
      <c r="R11" s="222"/>
      <c r="S11" s="222"/>
      <c r="T11" s="223">
        <v>1.0999999999999999E-2</v>
      </c>
      <c r="U11" s="222">
        <f>ROUND(E11*T11,2)</f>
        <v>0.19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119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5">
      <c r="A12" s="213">
        <v>4</v>
      </c>
      <c r="B12" s="219" t="s">
        <v>125</v>
      </c>
      <c r="C12" s="262" t="s">
        <v>126</v>
      </c>
      <c r="D12" s="221" t="s">
        <v>122</v>
      </c>
      <c r="E12" s="227">
        <v>17.64</v>
      </c>
      <c r="F12" s="229"/>
      <c r="G12" s="230">
        <f>ROUND(E12*F12,2)</f>
        <v>0</v>
      </c>
      <c r="H12" s="229"/>
      <c r="I12" s="230">
        <f>ROUND(E12*H12,2)</f>
        <v>0</v>
      </c>
      <c r="J12" s="229"/>
      <c r="K12" s="230">
        <f>ROUND(E12*J12,2)</f>
        <v>0</v>
      </c>
      <c r="L12" s="230">
        <v>21</v>
      </c>
      <c r="M12" s="230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0.66800000000000004</v>
      </c>
      <c r="U12" s="222">
        <f>ROUND(E12*T12,2)</f>
        <v>11.78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119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5">
      <c r="A13" s="213">
        <v>5</v>
      </c>
      <c r="B13" s="219" t="s">
        <v>127</v>
      </c>
      <c r="C13" s="262" t="s">
        <v>128</v>
      </c>
      <c r="D13" s="221" t="s">
        <v>118</v>
      </c>
      <c r="E13" s="227">
        <v>44.1</v>
      </c>
      <c r="F13" s="229"/>
      <c r="G13" s="230">
        <f>ROUND(E13*F13,2)</f>
        <v>0</v>
      </c>
      <c r="H13" s="229"/>
      <c r="I13" s="230">
        <f>ROUND(E13*H13,2)</f>
        <v>0</v>
      </c>
      <c r="J13" s="229"/>
      <c r="K13" s="230">
        <f>ROUND(E13*J13,2)</f>
        <v>0</v>
      </c>
      <c r="L13" s="230">
        <v>21</v>
      </c>
      <c r="M13" s="230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0.153</v>
      </c>
      <c r="U13" s="222">
        <f>ROUND(E13*T13,2)</f>
        <v>6.75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119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5">
      <c r="A14" s="213">
        <v>6</v>
      </c>
      <c r="B14" s="219" t="s">
        <v>129</v>
      </c>
      <c r="C14" s="262" t="s">
        <v>130</v>
      </c>
      <c r="D14" s="221" t="s">
        <v>122</v>
      </c>
      <c r="E14" s="227">
        <v>17.64</v>
      </c>
      <c r="F14" s="229"/>
      <c r="G14" s="230">
        <f>ROUND(E14*F14,2)</f>
        <v>0</v>
      </c>
      <c r="H14" s="229"/>
      <c r="I14" s="230">
        <f>ROUND(E14*H14,2)</f>
        <v>0</v>
      </c>
      <c r="J14" s="229"/>
      <c r="K14" s="230">
        <f>ROUND(E14*J14,2)</f>
        <v>0</v>
      </c>
      <c r="L14" s="230">
        <v>21</v>
      </c>
      <c r="M14" s="230">
        <f>G14*(1+L14/100)</f>
        <v>0</v>
      </c>
      <c r="N14" s="222">
        <v>0</v>
      </c>
      <c r="O14" s="222">
        <f>ROUND(E14*N14,5)</f>
        <v>0</v>
      </c>
      <c r="P14" s="222">
        <v>0</v>
      </c>
      <c r="Q14" s="222">
        <f>ROUND(E14*P14,5)</f>
        <v>0</v>
      </c>
      <c r="R14" s="222"/>
      <c r="S14" s="222"/>
      <c r="T14" s="223">
        <v>0</v>
      </c>
      <c r="U14" s="222">
        <f>ROUND(E14*T14,2)</f>
        <v>0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119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x14ac:dyDescent="0.25">
      <c r="A15" s="214" t="s">
        <v>114</v>
      </c>
      <c r="B15" s="220" t="s">
        <v>59</v>
      </c>
      <c r="C15" s="263" t="s">
        <v>60</v>
      </c>
      <c r="D15" s="224"/>
      <c r="E15" s="228"/>
      <c r="F15" s="231"/>
      <c r="G15" s="231">
        <f>SUMIF(AE16:AE16,"&lt;&gt;NOR",G16:G16)</f>
        <v>0</v>
      </c>
      <c r="H15" s="231"/>
      <c r="I15" s="231">
        <f>SUM(I16:I16)</f>
        <v>0</v>
      </c>
      <c r="J15" s="231"/>
      <c r="K15" s="231">
        <f>SUM(K16:K16)</f>
        <v>0</v>
      </c>
      <c r="L15" s="231"/>
      <c r="M15" s="231">
        <f>SUM(M16:M16)</f>
        <v>0</v>
      </c>
      <c r="N15" s="225"/>
      <c r="O15" s="225">
        <f>SUM(O16:O16)</f>
        <v>3.54637</v>
      </c>
      <c r="P15" s="225"/>
      <c r="Q15" s="225">
        <f>SUM(Q16:Q16)</f>
        <v>0</v>
      </c>
      <c r="R15" s="225"/>
      <c r="S15" s="225"/>
      <c r="T15" s="226"/>
      <c r="U15" s="225">
        <f>SUM(U16:U16)</f>
        <v>38.6</v>
      </c>
      <c r="AE15" t="s">
        <v>115</v>
      </c>
    </row>
    <row r="16" spans="1:60" outlineLevel="1" x14ac:dyDescent="0.25">
      <c r="A16" s="213">
        <v>7</v>
      </c>
      <c r="B16" s="219" t="s">
        <v>131</v>
      </c>
      <c r="C16" s="262" t="s">
        <v>132</v>
      </c>
      <c r="D16" s="221" t="s">
        <v>118</v>
      </c>
      <c r="E16" s="227">
        <v>94.143000000000001</v>
      </c>
      <c r="F16" s="229"/>
      <c r="G16" s="230">
        <f>ROUND(E16*F16,2)</f>
        <v>0</v>
      </c>
      <c r="H16" s="229"/>
      <c r="I16" s="230">
        <f>ROUND(E16*H16,2)</f>
        <v>0</v>
      </c>
      <c r="J16" s="229"/>
      <c r="K16" s="230">
        <f>ROUND(E16*J16,2)</f>
        <v>0</v>
      </c>
      <c r="L16" s="230">
        <v>21</v>
      </c>
      <c r="M16" s="230">
        <f>G16*(1+L16/100)</f>
        <v>0</v>
      </c>
      <c r="N16" s="222">
        <v>3.7670000000000002E-2</v>
      </c>
      <c r="O16" s="222">
        <f>ROUND(E16*N16,5)</f>
        <v>3.54637</v>
      </c>
      <c r="P16" s="222">
        <v>0</v>
      </c>
      <c r="Q16" s="222">
        <f>ROUND(E16*P16,5)</f>
        <v>0</v>
      </c>
      <c r="R16" s="222"/>
      <c r="S16" s="222"/>
      <c r="T16" s="223">
        <v>0.41</v>
      </c>
      <c r="U16" s="222">
        <f>ROUND(E16*T16,2)</f>
        <v>38.6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119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x14ac:dyDescent="0.25">
      <c r="A17" s="214" t="s">
        <v>114</v>
      </c>
      <c r="B17" s="220" t="s">
        <v>61</v>
      </c>
      <c r="C17" s="263" t="s">
        <v>62</v>
      </c>
      <c r="D17" s="224"/>
      <c r="E17" s="228"/>
      <c r="F17" s="231"/>
      <c r="G17" s="231">
        <f>SUMIF(AE18:AE18,"&lt;&gt;NOR",G18:G18)</f>
        <v>0</v>
      </c>
      <c r="H17" s="231"/>
      <c r="I17" s="231">
        <f>SUM(I18:I18)</f>
        <v>0</v>
      </c>
      <c r="J17" s="231"/>
      <c r="K17" s="231">
        <f>SUM(K18:K18)</f>
        <v>0</v>
      </c>
      <c r="L17" s="231"/>
      <c r="M17" s="231">
        <f>SUM(M18:M18)</f>
        <v>0</v>
      </c>
      <c r="N17" s="225"/>
      <c r="O17" s="225">
        <f>SUM(O18:O18)</f>
        <v>27.099460000000001</v>
      </c>
      <c r="P17" s="225"/>
      <c r="Q17" s="225">
        <f>SUM(Q18:Q18)</f>
        <v>0</v>
      </c>
      <c r="R17" s="225"/>
      <c r="S17" s="225"/>
      <c r="T17" s="226"/>
      <c r="U17" s="225">
        <f>SUM(U18:U18)</f>
        <v>18.88</v>
      </c>
      <c r="AE17" t="s">
        <v>115</v>
      </c>
    </row>
    <row r="18" spans="1:60" outlineLevel="1" x14ac:dyDescent="0.25">
      <c r="A18" s="213">
        <v>8</v>
      </c>
      <c r="B18" s="219" t="s">
        <v>133</v>
      </c>
      <c r="C18" s="262" t="s">
        <v>134</v>
      </c>
      <c r="D18" s="221" t="s">
        <v>122</v>
      </c>
      <c r="E18" s="227">
        <v>14.3325</v>
      </c>
      <c r="F18" s="229"/>
      <c r="G18" s="230">
        <f>ROUND(E18*F18,2)</f>
        <v>0</v>
      </c>
      <c r="H18" s="229"/>
      <c r="I18" s="230">
        <f>ROUND(E18*H18,2)</f>
        <v>0</v>
      </c>
      <c r="J18" s="229"/>
      <c r="K18" s="230">
        <f>ROUND(E18*J18,2)</f>
        <v>0</v>
      </c>
      <c r="L18" s="230">
        <v>21</v>
      </c>
      <c r="M18" s="230">
        <f>G18*(1+L18/100)</f>
        <v>0</v>
      </c>
      <c r="N18" s="222">
        <v>1.8907700000000001</v>
      </c>
      <c r="O18" s="222">
        <f>ROUND(E18*N18,5)</f>
        <v>27.099460000000001</v>
      </c>
      <c r="P18" s="222">
        <v>0</v>
      </c>
      <c r="Q18" s="222">
        <f>ROUND(E18*P18,5)</f>
        <v>0</v>
      </c>
      <c r="R18" s="222"/>
      <c r="S18" s="222"/>
      <c r="T18" s="223">
        <v>1.3169999999999999</v>
      </c>
      <c r="U18" s="222">
        <f>ROUND(E18*T18,2)</f>
        <v>18.88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119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x14ac:dyDescent="0.25">
      <c r="A19" s="214" t="s">
        <v>114</v>
      </c>
      <c r="B19" s="220" t="s">
        <v>63</v>
      </c>
      <c r="C19" s="263" t="s">
        <v>64</v>
      </c>
      <c r="D19" s="224"/>
      <c r="E19" s="228"/>
      <c r="F19" s="231"/>
      <c r="G19" s="231">
        <f>SUMIF(AE20:AE21,"&lt;&gt;NOR",G20:G21)</f>
        <v>0</v>
      </c>
      <c r="H19" s="231"/>
      <c r="I19" s="231">
        <f>SUM(I20:I21)</f>
        <v>0</v>
      </c>
      <c r="J19" s="231"/>
      <c r="K19" s="231">
        <f>SUM(K20:K21)</f>
        <v>0</v>
      </c>
      <c r="L19" s="231"/>
      <c r="M19" s="231">
        <f>SUM(M20:M21)</f>
        <v>0</v>
      </c>
      <c r="N19" s="225"/>
      <c r="O19" s="225">
        <f>SUM(O20:O21)</f>
        <v>0.58838999999999997</v>
      </c>
      <c r="P19" s="225"/>
      <c r="Q19" s="225">
        <f>SUM(Q20:Q21)</f>
        <v>0</v>
      </c>
      <c r="R19" s="225"/>
      <c r="S19" s="225"/>
      <c r="T19" s="226"/>
      <c r="U19" s="225">
        <f>SUM(U20:U21)</f>
        <v>34.96</v>
      </c>
      <c r="AE19" t="s">
        <v>115</v>
      </c>
    </row>
    <row r="20" spans="1:60" outlineLevel="1" x14ac:dyDescent="0.25">
      <c r="A20" s="213">
        <v>9</v>
      </c>
      <c r="B20" s="219" t="s">
        <v>135</v>
      </c>
      <c r="C20" s="262" t="s">
        <v>136</v>
      </c>
      <c r="D20" s="221" t="s">
        <v>118</v>
      </c>
      <c r="E20" s="227">
        <v>94.143000000000001</v>
      </c>
      <c r="F20" s="229"/>
      <c r="G20" s="230">
        <f>ROUND(E20*F20,2)</f>
        <v>0</v>
      </c>
      <c r="H20" s="229"/>
      <c r="I20" s="230">
        <f>ROUND(E20*H20,2)</f>
        <v>0</v>
      </c>
      <c r="J20" s="229"/>
      <c r="K20" s="230">
        <f>ROUND(E20*J20,2)</f>
        <v>0</v>
      </c>
      <c r="L20" s="230">
        <v>21</v>
      </c>
      <c r="M20" s="230">
        <f>G20*(1+L20/100)</f>
        <v>0</v>
      </c>
      <c r="N20" s="222">
        <v>6.0400000000000002E-3</v>
      </c>
      <c r="O20" s="222">
        <f>ROUND(E20*N20,5)</f>
        <v>0.56862000000000001</v>
      </c>
      <c r="P20" s="222">
        <v>0</v>
      </c>
      <c r="Q20" s="222">
        <f>ROUND(E20*P20,5)</f>
        <v>0</v>
      </c>
      <c r="R20" s="222"/>
      <c r="S20" s="222"/>
      <c r="T20" s="223">
        <v>0.30134</v>
      </c>
      <c r="U20" s="222">
        <f>ROUND(E20*T20,2)</f>
        <v>28.37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119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5">
      <c r="A21" s="213">
        <v>10</v>
      </c>
      <c r="B21" s="219" t="s">
        <v>137</v>
      </c>
      <c r="C21" s="262" t="s">
        <v>138</v>
      </c>
      <c r="D21" s="221" t="s">
        <v>118</v>
      </c>
      <c r="E21" s="227">
        <v>94.143000000000001</v>
      </c>
      <c r="F21" s="229"/>
      <c r="G21" s="230">
        <f>ROUND(E21*F21,2)</f>
        <v>0</v>
      </c>
      <c r="H21" s="229"/>
      <c r="I21" s="230">
        <f>ROUND(E21*H21,2)</f>
        <v>0</v>
      </c>
      <c r="J21" s="229"/>
      <c r="K21" s="230">
        <f>ROUND(E21*J21,2)</f>
        <v>0</v>
      </c>
      <c r="L21" s="230">
        <v>21</v>
      </c>
      <c r="M21" s="230">
        <f>G21*(1+L21/100)</f>
        <v>0</v>
      </c>
      <c r="N21" s="222">
        <v>2.1000000000000001E-4</v>
      </c>
      <c r="O21" s="222">
        <f>ROUND(E21*N21,5)</f>
        <v>1.9769999999999999E-2</v>
      </c>
      <c r="P21" s="222">
        <v>0</v>
      </c>
      <c r="Q21" s="222">
        <f>ROUND(E21*P21,5)</f>
        <v>0</v>
      </c>
      <c r="R21" s="222"/>
      <c r="S21" s="222"/>
      <c r="T21" s="223">
        <v>7.0000000000000007E-2</v>
      </c>
      <c r="U21" s="222">
        <f>ROUND(E21*T21,2)</f>
        <v>6.59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119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x14ac:dyDescent="0.25">
      <c r="A22" s="214" t="s">
        <v>114</v>
      </c>
      <c r="B22" s="220" t="s">
        <v>65</v>
      </c>
      <c r="C22" s="263" t="s">
        <v>66</v>
      </c>
      <c r="D22" s="224"/>
      <c r="E22" s="228"/>
      <c r="F22" s="231"/>
      <c r="G22" s="231">
        <f>SUMIF(AE23:AE25,"&lt;&gt;NOR",G23:G25)</f>
        <v>0</v>
      </c>
      <c r="H22" s="231"/>
      <c r="I22" s="231">
        <f>SUM(I23:I25)</f>
        <v>0</v>
      </c>
      <c r="J22" s="231"/>
      <c r="K22" s="231">
        <f>SUM(K23:K25)</f>
        <v>0</v>
      </c>
      <c r="L22" s="231"/>
      <c r="M22" s="231">
        <f>SUM(M23:M25)</f>
        <v>0</v>
      </c>
      <c r="N22" s="225"/>
      <c r="O22" s="225">
        <f>SUM(O23:O25)</f>
        <v>3.4044499999999998</v>
      </c>
      <c r="P22" s="225"/>
      <c r="Q22" s="225">
        <f>SUM(Q23:Q25)</f>
        <v>0</v>
      </c>
      <c r="R22" s="225"/>
      <c r="S22" s="225"/>
      <c r="T22" s="226"/>
      <c r="U22" s="225">
        <f>SUM(U23:U25)</f>
        <v>84.9</v>
      </c>
      <c r="AE22" t="s">
        <v>115</v>
      </c>
    </row>
    <row r="23" spans="1:60" ht="20.399999999999999" outlineLevel="1" x14ac:dyDescent="0.25">
      <c r="A23" s="213">
        <v>11</v>
      </c>
      <c r="B23" s="219" t="s">
        <v>139</v>
      </c>
      <c r="C23" s="262" t="s">
        <v>140</v>
      </c>
      <c r="D23" s="221" t="s">
        <v>118</v>
      </c>
      <c r="E23" s="227">
        <v>94.143000000000001</v>
      </c>
      <c r="F23" s="229"/>
      <c r="G23" s="230">
        <f>ROUND(E23*F23,2)</f>
        <v>0</v>
      </c>
      <c r="H23" s="229"/>
      <c r="I23" s="230">
        <f>ROUND(E23*H23,2)</f>
        <v>0</v>
      </c>
      <c r="J23" s="229"/>
      <c r="K23" s="230">
        <f>ROUND(E23*J23,2)</f>
        <v>0</v>
      </c>
      <c r="L23" s="230">
        <v>21</v>
      </c>
      <c r="M23" s="230">
        <f>G23*(1+L23/100)</f>
        <v>0</v>
      </c>
      <c r="N23" s="222">
        <v>3.1E-2</v>
      </c>
      <c r="O23" s="222">
        <f>ROUND(E23*N23,5)</f>
        <v>2.9184299999999999</v>
      </c>
      <c r="P23" s="222">
        <v>0</v>
      </c>
      <c r="Q23" s="222">
        <f>ROUND(E23*P23,5)</f>
        <v>0</v>
      </c>
      <c r="R23" s="222"/>
      <c r="S23" s="222"/>
      <c r="T23" s="223">
        <v>0.74299999999999999</v>
      </c>
      <c r="U23" s="222">
        <f>ROUND(E23*T23,2)</f>
        <v>69.95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119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5">
      <c r="A24" s="213">
        <v>12</v>
      </c>
      <c r="B24" s="219" t="s">
        <v>141</v>
      </c>
      <c r="C24" s="262" t="s">
        <v>142</v>
      </c>
      <c r="D24" s="221" t="s">
        <v>118</v>
      </c>
      <c r="E24" s="227">
        <v>9.9700000000000006</v>
      </c>
      <c r="F24" s="229"/>
      <c r="G24" s="230">
        <f>ROUND(E24*F24,2)</f>
        <v>0</v>
      </c>
      <c r="H24" s="229"/>
      <c r="I24" s="230">
        <f>ROUND(E24*H24,2)</f>
        <v>0</v>
      </c>
      <c r="J24" s="229"/>
      <c r="K24" s="230">
        <f>ROUND(E24*J24,2)</f>
        <v>0</v>
      </c>
      <c r="L24" s="230">
        <v>21</v>
      </c>
      <c r="M24" s="230">
        <f>G24*(1+L24/100)</f>
        <v>0</v>
      </c>
      <c r="N24" s="222">
        <v>4.8559999999999999E-2</v>
      </c>
      <c r="O24" s="222">
        <f>ROUND(E24*N24,5)</f>
        <v>0.48414000000000001</v>
      </c>
      <c r="P24" s="222">
        <v>0</v>
      </c>
      <c r="Q24" s="222">
        <f>ROUND(E24*P24,5)</f>
        <v>0</v>
      </c>
      <c r="R24" s="222"/>
      <c r="S24" s="222"/>
      <c r="T24" s="223">
        <v>0.46</v>
      </c>
      <c r="U24" s="222">
        <f>ROUND(E24*T24,2)</f>
        <v>4.59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119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5">
      <c r="A25" s="213">
        <v>13</v>
      </c>
      <c r="B25" s="219" t="s">
        <v>143</v>
      </c>
      <c r="C25" s="262" t="s">
        <v>144</v>
      </c>
      <c r="D25" s="221" t="s">
        <v>118</v>
      </c>
      <c r="E25" s="227">
        <v>94.143000000000001</v>
      </c>
      <c r="F25" s="229"/>
      <c r="G25" s="230">
        <f>ROUND(E25*F25,2)</f>
        <v>0</v>
      </c>
      <c r="H25" s="229"/>
      <c r="I25" s="230">
        <f>ROUND(E25*H25,2)</f>
        <v>0</v>
      </c>
      <c r="J25" s="229"/>
      <c r="K25" s="230">
        <f>ROUND(E25*J25,2)</f>
        <v>0</v>
      </c>
      <c r="L25" s="230">
        <v>21</v>
      </c>
      <c r="M25" s="230">
        <f>G25*(1+L25/100)</f>
        <v>0</v>
      </c>
      <c r="N25" s="222">
        <v>2.0000000000000002E-5</v>
      </c>
      <c r="O25" s="222">
        <f>ROUND(E25*N25,5)</f>
        <v>1.8799999999999999E-3</v>
      </c>
      <c r="P25" s="222">
        <v>0</v>
      </c>
      <c r="Q25" s="222">
        <f>ROUND(E25*P25,5)</f>
        <v>0</v>
      </c>
      <c r="R25" s="222"/>
      <c r="S25" s="222"/>
      <c r="T25" s="223">
        <v>0.11</v>
      </c>
      <c r="U25" s="222">
        <f>ROUND(E25*T25,2)</f>
        <v>10.36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119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x14ac:dyDescent="0.25">
      <c r="A26" s="214" t="s">
        <v>114</v>
      </c>
      <c r="B26" s="220" t="s">
        <v>67</v>
      </c>
      <c r="C26" s="263" t="s">
        <v>68</v>
      </c>
      <c r="D26" s="224"/>
      <c r="E26" s="228"/>
      <c r="F26" s="231"/>
      <c r="G26" s="231">
        <f>SUMIF(AE27:AE28,"&lt;&gt;NOR",G27:G28)</f>
        <v>0</v>
      </c>
      <c r="H26" s="231"/>
      <c r="I26" s="231">
        <f>SUM(I27:I28)</f>
        <v>0</v>
      </c>
      <c r="J26" s="231"/>
      <c r="K26" s="231">
        <f>SUM(K27:K28)</f>
        <v>0</v>
      </c>
      <c r="L26" s="231"/>
      <c r="M26" s="231">
        <f>SUM(M27:M28)</f>
        <v>0</v>
      </c>
      <c r="N26" s="225"/>
      <c r="O26" s="225">
        <f>SUM(O27:O28)</f>
        <v>17.317309999999999</v>
      </c>
      <c r="P26" s="225"/>
      <c r="Q26" s="225">
        <f>SUM(Q27:Q28)</f>
        <v>0</v>
      </c>
      <c r="R26" s="225"/>
      <c r="S26" s="225"/>
      <c r="T26" s="226"/>
      <c r="U26" s="225">
        <f>SUM(U27:U28)</f>
        <v>21.25</v>
      </c>
      <c r="AE26" t="s">
        <v>115</v>
      </c>
    </row>
    <row r="27" spans="1:60" outlineLevel="1" x14ac:dyDescent="0.25">
      <c r="A27" s="213">
        <v>14</v>
      </c>
      <c r="B27" s="219" t="s">
        <v>145</v>
      </c>
      <c r="C27" s="262" t="s">
        <v>146</v>
      </c>
      <c r="D27" s="221" t="s">
        <v>122</v>
      </c>
      <c r="E27" s="227">
        <v>4.7625000000000002</v>
      </c>
      <c r="F27" s="229"/>
      <c r="G27" s="230">
        <f>ROUND(E27*F27,2)</f>
        <v>0</v>
      </c>
      <c r="H27" s="229"/>
      <c r="I27" s="230">
        <f>ROUND(E27*H27,2)</f>
        <v>0</v>
      </c>
      <c r="J27" s="229"/>
      <c r="K27" s="230">
        <f>ROUND(E27*J27,2)</f>
        <v>0</v>
      </c>
      <c r="L27" s="230">
        <v>21</v>
      </c>
      <c r="M27" s="230">
        <f>G27*(1+L27/100)</f>
        <v>0</v>
      </c>
      <c r="N27" s="222">
        <v>2.5249999999999999</v>
      </c>
      <c r="O27" s="222">
        <f>ROUND(E27*N27,5)</f>
        <v>12.025309999999999</v>
      </c>
      <c r="P27" s="222">
        <v>0</v>
      </c>
      <c r="Q27" s="222">
        <f>ROUND(E27*P27,5)</f>
        <v>0</v>
      </c>
      <c r="R27" s="222"/>
      <c r="S27" s="222"/>
      <c r="T27" s="223">
        <v>3.2130000000000001</v>
      </c>
      <c r="U27" s="222">
        <f>ROUND(E27*T27,2)</f>
        <v>15.3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119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5">
      <c r="A28" s="213">
        <v>15</v>
      </c>
      <c r="B28" s="219" t="s">
        <v>147</v>
      </c>
      <c r="C28" s="262" t="s">
        <v>148</v>
      </c>
      <c r="D28" s="221" t="s">
        <v>118</v>
      </c>
      <c r="E28" s="227">
        <v>22.05</v>
      </c>
      <c r="F28" s="229"/>
      <c r="G28" s="230">
        <f>ROUND(E28*F28,2)</f>
        <v>0</v>
      </c>
      <c r="H28" s="229"/>
      <c r="I28" s="230">
        <f>ROUND(E28*H28,2)</f>
        <v>0</v>
      </c>
      <c r="J28" s="229"/>
      <c r="K28" s="230">
        <f>ROUND(E28*J28,2)</f>
        <v>0</v>
      </c>
      <c r="L28" s="230">
        <v>21</v>
      </c>
      <c r="M28" s="230">
        <f>G28*(1+L28/100)</f>
        <v>0</v>
      </c>
      <c r="N28" s="222">
        <v>0.24</v>
      </c>
      <c r="O28" s="222">
        <f>ROUND(E28*N28,5)</f>
        <v>5.2919999999999998</v>
      </c>
      <c r="P28" s="222">
        <v>0</v>
      </c>
      <c r="Q28" s="222">
        <f>ROUND(E28*P28,5)</f>
        <v>0</v>
      </c>
      <c r="R28" s="222"/>
      <c r="S28" s="222"/>
      <c r="T28" s="223">
        <v>0.27</v>
      </c>
      <c r="U28" s="222">
        <f>ROUND(E28*T28,2)</f>
        <v>5.95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119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x14ac:dyDescent="0.25">
      <c r="A29" s="214" t="s">
        <v>114</v>
      </c>
      <c r="B29" s="220" t="s">
        <v>69</v>
      </c>
      <c r="C29" s="263" t="s">
        <v>70</v>
      </c>
      <c r="D29" s="224"/>
      <c r="E29" s="228"/>
      <c r="F29" s="231"/>
      <c r="G29" s="231">
        <f>SUMIF(AE30:AE30,"&lt;&gt;NOR",G30:G30)</f>
        <v>0</v>
      </c>
      <c r="H29" s="231"/>
      <c r="I29" s="231">
        <f>SUM(I30:I30)</f>
        <v>0</v>
      </c>
      <c r="J29" s="231"/>
      <c r="K29" s="231">
        <f>SUM(K30:K30)</f>
        <v>0</v>
      </c>
      <c r="L29" s="231"/>
      <c r="M29" s="231">
        <f>SUM(M30:M30)</f>
        <v>0</v>
      </c>
      <c r="N29" s="225"/>
      <c r="O29" s="225">
        <f>SUM(O30:O30)</f>
        <v>10.20331</v>
      </c>
      <c r="P29" s="225"/>
      <c r="Q29" s="225">
        <f>SUM(Q30:Q30)</f>
        <v>0</v>
      </c>
      <c r="R29" s="225"/>
      <c r="S29" s="225"/>
      <c r="T29" s="226"/>
      <c r="U29" s="225">
        <f>SUM(U30:U30)</f>
        <v>12.54</v>
      </c>
      <c r="AE29" t="s">
        <v>115</v>
      </c>
    </row>
    <row r="30" spans="1:60" ht="20.399999999999999" outlineLevel="1" x14ac:dyDescent="0.25">
      <c r="A30" s="213">
        <v>16</v>
      </c>
      <c r="B30" s="219" t="s">
        <v>149</v>
      </c>
      <c r="C30" s="262" t="s">
        <v>150</v>
      </c>
      <c r="D30" s="221" t="s">
        <v>151</v>
      </c>
      <c r="E30" s="227">
        <v>46.1</v>
      </c>
      <c r="F30" s="229"/>
      <c r="G30" s="230">
        <f>ROUND(E30*F30,2)</f>
        <v>0</v>
      </c>
      <c r="H30" s="229"/>
      <c r="I30" s="230">
        <f>ROUND(E30*H30,2)</f>
        <v>0</v>
      </c>
      <c r="J30" s="229"/>
      <c r="K30" s="230">
        <f>ROUND(E30*J30,2)</f>
        <v>0</v>
      </c>
      <c r="L30" s="230">
        <v>21</v>
      </c>
      <c r="M30" s="230">
        <f>G30*(1+L30/100)</f>
        <v>0</v>
      </c>
      <c r="N30" s="222">
        <v>0.22133</v>
      </c>
      <c r="O30" s="222">
        <f>ROUND(E30*N30,5)</f>
        <v>10.20331</v>
      </c>
      <c r="P30" s="222">
        <v>0</v>
      </c>
      <c r="Q30" s="222">
        <f>ROUND(E30*P30,5)</f>
        <v>0</v>
      </c>
      <c r="R30" s="222"/>
      <c r="S30" s="222"/>
      <c r="T30" s="223">
        <v>0.27200000000000002</v>
      </c>
      <c r="U30" s="222">
        <f>ROUND(E30*T30,2)</f>
        <v>12.54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119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x14ac:dyDescent="0.25">
      <c r="A31" s="214" t="s">
        <v>114</v>
      </c>
      <c r="B31" s="220" t="s">
        <v>71</v>
      </c>
      <c r="C31" s="263" t="s">
        <v>72</v>
      </c>
      <c r="D31" s="224"/>
      <c r="E31" s="228"/>
      <c r="F31" s="231"/>
      <c r="G31" s="231">
        <f>SUMIF(AE32:AE32,"&lt;&gt;NOR",G32:G32)</f>
        <v>0</v>
      </c>
      <c r="H31" s="231"/>
      <c r="I31" s="231">
        <f>SUM(I32:I32)</f>
        <v>0</v>
      </c>
      <c r="J31" s="231"/>
      <c r="K31" s="231">
        <f>SUM(K32:K32)</f>
        <v>0</v>
      </c>
      <c r="L31" s="231"/>
      <c r="M31" s="231">
        <f>SUM(M32:M32)</f>
        <v>0</v>
      </c>
      <c r="N31" s="225"/>
      <c r="O31" s="225">
        <f>SUM(O32:O32)</f>
        <v>0</v>
      </c>
      <c r="P31" s="225"/>
      <c r="Q31" s="225">
        <f>SUM(Q32:Q32)</f>
        <v>0</v>
      </c>
      <c r="R31" s="225"/>
      <c r="S31" s="225"/>
      <c r="T31" s="226"/>
      <c r="U31" s="225">
        <f>SUM(U32:U32)</f>
        <v>27.42</v>
      </c>
      <c r="AE31" t="s">
        <v>115</v>
      </c>
    </row>
    <row r="32" spans="1:60" outlineLevel="1" x14ac:dyDescent="0.25">
      <c r="A32" s="213">
        <v>17</v>
      </c>
      <c r="B32" s="219" t="s">
        <v>152</v>
      </c>
      <c r="C32" s="262" t="s">
        <v>153</v>
      </c>
      <c r="D32" s="221" t="s">
        <v>118</v>
      </c>
      <c r="E32" s="227">
        <v>197.3</v>
      </c>
      <c r="F32" s="229"/>
      <c r="G32" s="230">
        <f>ROUND(E32*F32,2)</f>
        <v>0</v>
      </c>
      <c r="H32" s="229"/>
      <c r="I32" s="230">
        <f>ROUND(E32*H32,2)</f>
        <v>0</v>
      </c>
      <c r="J32" s="229"/>
      <c r="K32" s="230">
        <f>ROUND(E32*J32,2)</f>
        <v>0</v>
      </c>
      <c r="L32" s="230">
        <v>21</v>
      </c>
      <c r="M32" s="230">
        <f>G32*(1+L32/100)</f>
        <v>0</v>
      </c>
      <c r="N32" s="222">
        <v>0</v>
      </c>
      <c r="O32" s="222">
        <f>ROUND(E32*N32,5)</f>
        <v>0</v>
      </c>
      <c r="P32" s="222">
        <v>0</v>
      </c>
      <c r="Q32" s="222">
        <f>ROUND(E32*P32,5)</f>
        <v>0</v>
      </c>
      <c r="R32" s="222"/>
      <c r="S32" s="222"/>
      <c r="T32" s="223">
        <v>0.13900000000000001</v>
      </c>
      <c r="U32" s="222">
        <f>ROUND(E32*T32,2)</f>
        <v>27.42</v>
      </c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119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x14ac:dyDescent="0.25">
      <c r="A33" s="214" t="s">
        <v>114</v>
      </c>
      <c r="B33" s="220" t="s">
        <v>73</v>
      </c>
      <c r="C33" s="263" t="s">
        <v>74</v>
      </c>
      <c r="D33" s="224"/>
      <c r="E33" s="228"/>
      <c r="F33" s="231"/>
      <c r="G33" s="231">
        <f>SUMIF(AE34:AE34,"&lt;&gt;NOR",G34:G34)</f>
        <v>0</v>
      </c>
      <c r="H33" s="231"/>
      <c r="I33" s="231">
        <f>SUM(I34:I34)</f>
        <v>0</v>
      </c>
      <c r="J33" s="231"/>
      <c r="K33" s="231">
        <f>SUM(K34:K34)</f>
        <v>0</v>
      </c>
      <c r="L33" s="231"/>
      <c r="M33" s="231">
        <f>SUM(M34:M34)</f>
        <v>0</v>
      </c>
      <c r="N33" s="225"/>
      <c r="O33" s="225">
        <f>SUM(O34:O34)</f>
        <v>0</v>
      </c>
      <c r="P33" s="225"/>
      <c r="Q33" s="225">
        <f>SUM(Q34:Q34)</f>
        <v>7.8581099999999999</v>
      </c>
      <c r="R33" s="225"/>
      <c r="S33" s="225"/>
      <c r="T33" s="226"/>
      <c r="U33" s="225">
        <f>SUM(U34:U34)</f>
        <v>38.11</v>
      </c>
      <c r="AE33" t="s">
        <v>115</v>
      </c>
    </row>
    <row r="34" spans="1:60" ht="20.399999999999999" outlineLevel="1" x14ac:dyDescent="0.25">
      <c r="A34" s="213">
        <v>18</v>
      </c>
      <c r="B34" s="219" t="s">
        <v>154</v>
      </c>
      <c r="C34" s="262" t="s">
        <v>155</v>
      </c>
      <c r="D34" s="221" t="s">
        <v>122</v>
      </c>
      <c r="E34" s="227">
        <v>3.5718700000000001</v>
      </c>
      <c r="F34" s="229"/>
      <c r="G34" s="230">
        <f>ROUND(E34*F34,2)</f>
        <v>0</v>
      </c>
      <c r="H34" s="229"/>
      <c r="I34" s="230">
        <f>ROUND(E34*H34,2)</f>
        <v>0</v>
      </c>
      <c r="J34" s="229"/>
      <c r="K34" s="230">
        <f>ROUND(E34*J34,2)</f>
        <v>0</v>
      </c>
      <c r="L34" s="230">
        <v>21</v>
      </c>
      <c r="M34" s="230">
        <f>G34*(1+L34/100)</f>
        <v>0</v>
      </c>
      <c r="N34" s="222">
        <v>0</v>
      </c>
      <c r="O34" s="222">
        <f>ROUND(E34*N34,5)</f>
        <v>0</v>
      </c>
      <c r="P34" s="222">
        <v>2.2000000000000002</v>
      </c>
      <c r="Q34" s="222">
        <f>ROUND(E34*P34,5)</f>
        <v>7.8581099999999999</v>
      </c>
      <c r="R34" s="222"/>
      <c r="S34" s="222"/>
      <c r="T34" s="223">
        <v>10.67</v>
      </c>
      <c r="U34" s="222">
        <f>ROUND(E34*T34,2)</f>
        <v>38.11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119</v>
      </c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x14ac:dyDescent="0.25">
      <c r="A35" s="214" t="s">
        <v>114</v>
      </c>
      <c r="B35" s="220" t="s">
        <v>75</v>
      </c>
      <c r="C35" s="263" t="s">
        <v>76</v>
      </c>
      <c r="D35" s="224"/>
      <c r="E35" s="228"/>
      <c r="F35" s="231"/>
      <c r="G35" s="231">
        <f>SUMIF(AE36:AE43,"&lt;&gt;NOR",G36:G43)</f>
        <v>0</v>
      </c>
      <c r="H35" s="231"/>
      <c r="I35" s="231">
        <f>SUM(I36:I43)</f>
        <v>0</v>
      </c>
      <c r="J35" s="231"/>
      <c r="K35" s="231">
        <f>SUM(K36:K43)</f>
        <v>0</v>
      </c>
      <c r="L35" s="231"/>
      <c r="M35" s="231">
        <f>SUM(M36:M43)</f>
        <v>0</v>
      </c>
      <c r="N35" s="225"/>
      <c r="O35" s="225">
        <f>SUM(O36:O43)</f>
        <v>0</v>
      </c>
      <c r="P35" s="225"/>
      <c r="Q35" s="225">
        <f>SUM(Q36:Q43)</f>
        <v>15.251169999999998</v>
      </c>
      <c r="R35" s="225"/>
      <c r="S35" s="225"/>
      <c r="T35" s="226"/>
      <c r="U35" s="225">
        <f>SUM(U36:U43)</f>
        <v>128.99</v>
      </c>
      <c r="AE35" t="s">
        <v>115</v>
      </c>
    </row>
    <row r="36" spans="1:60" outlineLevel="1" x14ac:dyDescent="0.25">
      <c r="A36" s="213">
        <v>19</v>
      </c>
      <c r="B36" s="219" t="s">
        <v>156</v>
      </c>
      <c r="C36" s="262" t="s">
        <v>157</v>
      </c>
      <c r="D36" s="221" t="s">
        <v>118</v>
      </c>
      <c r="E36" s="227">
        <v>94.143000000000001</v>
      </c>
      <c r="F36" s="229"/>
      <c r="G36" s="230">
        <f>ROUND(E36*F36,2)</f>
        <v>0</v>
      </c>
      <c r="H36" s="229"/>
      <c r="I36" s="230">
        <f>ROUND(E36*H36,2)</f>
        <v>0</v>
      </c>
      <c r="J36" s="229"/>
      <c r="K36" s="230">
        <f>ROUND(E36*J36,2)</f>
        <v>0</v>
      </c>
      <c r="L36" s="230">
        <v>21</v>
      </c>
      <c r="M36" s="230">
        <f>G36*(1+L36/100)</f>
        <v>0</v>
      </c>
      <c r="N36" s="222">
        <v>0</v>
      </c>
      <c r="O36" s="222">
        <f>ROUND(E36*N36,5)</f>
        <v>0</v>
      </c>
      <c r="P36" s="222">
        <v>5.8999999999999997E-2</v>
      </c>
      <c r="Q36" s="222">
        <f>ROUND(E36*P36,5)</f>
        <v>5.5544399999999996</v>
      </c>
      <c r="R36" s="222"/>
      <c r="S36" s="222"/>
      <c r="T36" s="223">
        <v>0.2</v>
      </c>
      <c r="U36" s="222">
        <f>ROUND(E36*T36,2)</f>
        <v>18.829999999999998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119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5">
      <c r="A37" s="213">
        <v>20</v>
      </c>
      <c r="B37" s="219" t="s">
        <v>158</v>
      </c>
      <c r="C37" s="262" t="s">
        <v>159</v>
      </c>
      <c r="D37" s="221" t="s">
        <v>118</v>
      </c>
      <c r="E37" s="227">
        <v>94.143000000000001</v>
      </c>
      <c r="F37" s="229"/>
      <c r="G37" s="230">
        <f>ROUND(E37*F37,2)</f>
        <v>0</v>
      </c>
      <c r="H37" s="229"/>
      <c r="I37" s="230">
        <f>ROUND(E37*H37,2)</f>
        <v>0</v>
      </c>
      <c r="J37" s="229"/>
      <c r="K37" s="230">
        <f>ROUND(E37*J37,2)</f>
        <v>0</v>
      </c>
      <c r="L37" s="230">
        <v>21</v>
      </c>
      <c r="M37" s="230">
        <f>G37*(1+L37/100)</f>
        <v>0</v>
      </c>
      <c r="N37" s="222">
        <v>0</v>
      </c>
      <c r="O37" s="222">
        <f>ROUND(E37*N37,5)</f>
        <v>0</v>
      </c>
      <c r="P37" s="222">
        <v>1.4E-2</v>
      </c>
      <c r="Q37" s="222">
        <f>ROUND(E37*P37,5)</f>
        <v>1.3180000000000001</v>
      </c>
      <c r="R37" s="222"/>
      <c r="S37" s="222"/>
      <c r="T37" s="223">
        <v>0.22</v>
      </c>
      <c r="U37" s="222">
        <f>ROUND(E37*T37,2)</f>
        <v>20.71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119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5">
      <c r="A38" s="213">
        <v>21</v>
      </c>
      <c r="B38" s="219" t="s">
        <v>160</v>
      </c>
      <c r="C38" s="262" t="s">
        <v>161</v>
      </c>
      <c r="D38" s="221" t="s">
        <v>118</v>
      </c>
      <c r="E38" s="227">
        <v>94.143000000000001</v>
      </c>
      <c r="F38" s="229"/>
      <c r="G38" s="230">
        <f>ROUND(E38*F38,2)</f>
        <v>0</v>
      </c>
      <c r="H38" s="229"/>
      <c r="I38" s="230">
        <f>ROUND(E38*H38,2)</f>
        <v>0</v>
      </c>
      <c r="J38" s="229"/>
      <c r="K38" s="230">
        <f>ROUND(E38*J38,2)</f>
        <v>0</v>
      </c>
      <c r="L38" s="230">
        <v>21</v>
      </c>
      <c r="M38" s="230">
        <f>G38*(1+L38/100)</f>
        <v>0</v>
      </c>
      <c r="N38" s="222">
        <v>0</v>
      </c>
      <c r="O38" s="222">
        <f>ROUND(E38*N38,5)</f>
        <v>0</v>
      </c>
      <c r="P38" s="222">
        <v>8.8999999999999996E-2</v>
      </c>
      <c r="Q38" s="222">
        <f>ROUND(E38*P38,5)</f>
        <v>8.3787299999999991</v>
      </c>
      <c r="R38" s="222"/>
      <c r="S38" s="222"/>
      <c r="T38" s="223">
        <v>0.39</v>
      </c>
      <c r="U38" s="222">
        <f>ROUND(E38*T38,2)</f>
        <v>36.72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119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5">
      <c r="A39" s="213">
        <v>22</v>
      </c>
      <c r="B39" s="219" t="s">
        <v>162</v>
      </c>
      <c r="C39" s="262" t="s">
        <v>163</v>
      </c>
      <c r="D39" s="221" t="s">
        <v>164</v>
      </c>
      <c r="E39" s="227">
        <v>28.467089999999999</v>
      </c>
      <c r="F39" s="229"/>
      <c r="G39" s="230">
        <f>ROUND(E39*F39,2)</f>
        <v>0</v>
      </c>
      <c r="H39" s="229"/>
      <c r="I39" s="230">
        <f>ROUND(E39*H39,2)</f>
        <v>0</v>
      </c>
      <c r="J39" s="229"/>
      <c r="K39" s="230">
        <f>ROUND(E39*J39,2)</f>
        <v>0</v>
      </c>
      <c r="L39" s="230">
        <v>21</v>
      </c>
      <c r="M39" s="230">
        <f>G39*(1+L39/100)</f>
        <v>0</v>
      </c>
      <c r="N39" s="222">
        <v>0</v>
      </c>
      <c r="O39" s="222">
        <f>ROUND(E39*N39,5)</f>
        <v>0</v>
      </c>
      <c r="P39" s="222">
        <v>0</v>
      </c>
      <c r="Q39" s="222">
        <f>ROUND(E39*P39,5)</f>
        <v>0</v>
      </c>
      <c r="R39" s="222"/>
      <c r="S39" s="222"/>
      <c r="T39" s="223">
        <v>0.49</v>
      </c>
      <c r="U39" s="222">
        <f>ROUND(E39*T39,2)</f>
        <v>13.95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119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5">
      <c r="A40" s="213">
        <v>23</v>
      </c>
      <c r="B40" s="219" t="s">
        <v>165</v>
      </c>
      <c r="C40" s="262" t="s">
        <v>166</v>
      </c>
      <c r="D40" s="221" t="s">
        <v>164</v>
      </c>
      <c r="E40" s="227">
        <v>398.53930000000003</v>
      </c>
      <c r="F40" s="229"/>
      <c r="G40" s="230">
        <f>ROUND(E40*F40,2)</f>
        <v>0</v>
      </c>
      <c r="H40" s="229"/>
      <c r="I40" s="230">
        <f>ROUND(E40*H40,2)</f>
        <v>0</v>
      </c>
      <c r="J40" s="229"/>
      <c r="K40" s="230">
        <f>ROUND(E40*J40,2)</f>
        <v>0</v>
      </c>
      <c r="L40" s="230">
        <v>21</v>
      </c>
      <c r="M40" s="230">
        <f>G40*(1+L40/100)</f>
        <v>0</v>
      </c>
      <c r="N40" s="222">
        <v>0</v>
      </c>
      <c r="O40" s="222">
        <f>ROUND(E40*N40,5)</f>
        <v>0</v>
      </c>
      <c r="P40" s="222">
        <v>0</v>
      </c>
      <c r="Q40" s="222">
        <f>ROUND(E40*P40,5)</f>
        <v>0</v>
      </c>
      <c r="R40" s="222"/>
      <c r="S40" s="222"/>
      <c r="T40" s="223">
        <v>0</v>
      </c>
      <c r="U40" s="222">
        <f>ROUND(E40*T40,2)</f>
        <v>0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119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5">
      <c r="A41" s="213">
        <v>24</v>
      </c>
      <c r="B41" s="219" t="s">
        <v>167</v>
      </c>
      <c r="C41" s="262" t="s">
        <v>168</v>
      </c>
      <c r="D41" s="221" t="s">
        <v>164</v>
      </c>
      <c r="E41" s="227">
        <v>28.467089999999999</v>
      </c>
      <c r="F41" s="229"/>
      <c r="G41" s="230">
        <f>ROUND(E41*F41,2)</f>
        <v>0</v>
      </c>
      <c r="H41" s="229"/>
      <c r="I41" s="230">
        <f>ROUND(E41*H41,2)</f>
        <v>0</v>
      </c>
      <c r="J41" s="229"/>
      <c r="K41" s="230">
        <f>ROUND(E41*J41,2)</f>
        <v>0</v>
      </c>
      <c r="L41" s="230">
        <v>21</v>
      </c>
      <c r="M41" s="230">
        <f>G41*(1+L41/100)</f>
        <v>0</v>
      </c>
      <c r="N41" s="222">
        <v>0</v>
      </c>
      <c r="O41" s="222">
        <f>ROUND(E41*N41,5)</f>
        <v>0</v>
      </c>
      <c r="P41" s="222">
        <v>0</v>
      </c>
      <c r="Q41" s="222">
        <f>ROUND(E41*P41,5)</f>
        <v>0</v>
      </c>
      <c r="R41" s="222"/>
      <c r="S41" s="222"/>
      <c r="T41" s="223">
        <v>0.94199999999999995</v>
      </c>
      <c r="U41" s="222">
        <f>ROUND(E41*T41,2)</f>
        <v>26.82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119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5">
      <c r="A42" s="213">
        <v>25</v>
      </c>
      <c r="B42" s="219" t="s">
        <v>169</v>
      </c>
      <c r="C42" s="262" t="s">
        <v>170</v>
      </c>
      <c r="D42" s="221" t="s">
        <v>164</v>
      </c>
      <c r="E42" s="227">
        <v>113.86837</v>
      </c>
      <c r="F42" s="229"/>
      <c r="G42" s="230">
        <f>ROUND(E42*F42,2)</f>
        <v>0</v>
      </c>
      <c r="H42" s="229"/>
      <c r="I42" s="230">
        <f>ROUND(E42*H42,2)</f>
        <v>0</v>
      </c>
      <c r="J42" s="229"/>
      <c r="K42" s="230">
        <f>ROUND(E42*J42,2)</f>
        <v>0</v>
      </c>
      <c r="L42" s="230">
        <v>21</v>
      </c>
      <c r="M42" s="230">
        <f>G42*(1+L42/100)</f>
        <v>0</v>
      </c>
      <c r="N42" s="222">
        <v>0</v>
      </c>
      <c r="O42" s="222">
        <f>ROUND(E42*N42,5)</f>
        <v>0</v>
      </c>
      <c r="P42" s="222">
        <v>0</v>
      </c>
      <c r="Q42" s="222">
        <f>ROUND(E42*P42,5)</f>
        <v>0</v>
      </c>
      <c r="R42" s="222"/>
      <c r="S42" s="222"/>
      <c r="T42" s="223">
        <v>0.105</v>
      </c>
      <c r="U42" s="222">
        <f>ROUND(E42*T42,2)</f>
        <v>11.96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119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5">
      <c r="A43" s="213">
        <v>26</v>
      </c>
      <c r="B43" s="219" t="s">
        <v>171</v>
      </c>
      <c r="C43" s="262" t="s">
        <v>172</v>
      </c>
      <c r="D43" s="221" t="s">
        <v>164</v>
      </c>
      <c r="E43" s="227">
        <v>28.467089999999999</v>
      </c>
      <c r="F43" s="229"/>
      <c r="G43" s="230">
        <f>ROUND(E43*F43,2)</f>
        <v>0</v>
      </c>
      <c r="H43" s="229"/>
      <c r="I43" s="230">
        <f>ROUND(E43*H43,2)</f>
        <v>0</v>
      </c>
      <c r="J43" s="229"/>
      <c r="K43" s="230">
        <f>ROUND(E43*J43,2)</f>
        <v>0</v>
      </c>
      <c r="L43" s="230">
        <v>21</v>
      </c>
      <c r="M43" s="230">
        <f>G43*(1+L43/100)</f>
        <v>0</v>
      </c>
      <c r="N43" s="222">
        <v>0</v>
      </c>
      <c r="O43" s="222">
        <f>ROUND(E43*N43,5)</f>
        <v>0</v>
      </c>
      <c r="P43" s="222">
        <v>0</v>
      </c>
      <c r="Q43" s="222">
        <f>ROUND(E43*P43,5)</f>
        <v>0</v>
      </c>
      <c r="R43" s="222"/>
      <c r="S43" s="222"/>
      <c r="T43" s="223">
        <v>0</v>
      </c>
      <c r="U43" s="222">
        <f>ROUND(E43*T43,2)</f>
        <v>0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119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x14ac:dyDescent="0.25">
      <c r="A44" s="214" t="s">
        <v>114</v>
      </c>
      <c r="B44" s="220" t="s">
        <v>77</v>
      </c>
      <c r="C44" s="263" t="s">
        <v>78</v>
      </c>
      <c r="D44" s="224"/>
      <c r="E44" s="228"/>
      <c r="F44" s="231"/>
      <c r="G44" s="231">
        <f>SUMIF(AE45:AE45,"&lt;&gt;NOR",G45:G45)</f>
        <v>0</v>
      </c>
      <c r="H44" s="231"/>
      <c r="I44" s="231">
        <f>SUM(I45:I45)</f>
        <v>0</v>
      </c>
      <c r="J44" s="231"/>
      <c r="K44" s="231">
        <f>SUM(K45:K45)</f>
        <v>0</v>
      </c>
      <c r="L44" s="231"/>
      <c r="M44" s="231">
        <f>SUM(M45:M45)</f>
        <v>0</v>
      </c>
      <c r="N44" s="225"/>
      <c r="O44" s="225">
        <f>SUM(O45:O45)</f>
        <v>0</v>
      </c>
      <c r="P44" s="225"/>
      <c r="Q44" s="225">
        <f>SUM(Q45:Q45)</f>
        <v>0</v>
      </c>
      <c r="R44" s="225"/>
      <c r="S44" s="225"/>
      <c r="T44" s="226"/>
      <c r="U44" s="225">
        <f>SUM(U45:U45)</f>
        <v>130.53</v>
      </c>
      <c r="AE44" t="s">
        <v>115</v>
      </c>
    </row>
    <row r="45" spans="1:60" outlineLevel="1" x14ac:dyDescent="0.25">
      <c r="A45" s="213">
        <v>27</v>
      </c>
      <c r="B45" s="219" t="s">
        <v>173</v>
      </c>
      <c r="C45" s="262" t="s">
        <v>174</v>
      </c>
      <c r="D45" s="221" t="s">
        <v>164</v>
      </c>
      <c r="E45" s="227">
        <v>62.159309999999998</v>
      </c>
      <c r="F45" s="229"/>
      <c r="G45" s="230">
        <f>ROUND(E45*F45,2)</f>
        <v>0</v>
      </c>
      <c r="H45" s="229"/>
      <c r="I45" s="230">
        <f>ROUND(E45*H45,2)</f>
        <v>0</v>
      </c>
      <c r="J45" s="229"/>
      <c r="K45" s="230">
        <f>ROUND(E45*J45,2)</f>
        <v>0</v>
      </c>
      <c r="L45" s="230">
        <v>21</v>
      </c>
      <c r="M45" s="230">
        <f>G45*(1+L45/100)</f>
        <v>0</v>
      </c>
      <c r="N45" s="222">
        <v>0</v>
      </c>
      <c r="O45" s="222">
        <f>ROUND(E45*N45,5)</f>
        <v>0</v>
      </c>
      <c r="P45" s="222">
        <v>0</v>
      </c>
      <c r="Q45" s="222">
        <f>ROUND(E45*P45,5)</f>
        <v>0</v>
      </c>
      <c r="R45" s="222"/>
      <c r="S45" s="222"/>
      <c r="T45" s="223">
        <v>2.1</v>
      </c>
      <c r="U45" s="222">
        <f>ROUND(E45*T45,2)</f>
        <v>130.53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119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x14ac:dyDescent="0.25">
      <c r="A46" s="214" t="s">
        <v>114</v>
      </c>
      <c r="B46" s="220" t="s">
        <v>79</v>
      </c>
      <c r="C46" s="263" t="s">
        <v>80</v>
      </c>
      <c r="D46" s="224"/>
      <c r="E46" s="228"/>
      <c r="F46" s="231"/>
      <c r="G46" s="231">
        <f>SUMIF(AE47:AE50,"&lt;&gt;NOR",G47:G50)</f>
        <v>0</v>
      </c>
      <c r="H46" s="231"/>
      <c r="I46" s="231">
        <f>SUM(I47:I50)</f>
        <v>0</v>
      </c>
      <c r="J46" s="231"/>
      <c r="K46" s="231">
        <f>SUM(K47:K50)</f>
        <v>0</v>
      </c>
      <c r="L46" s="231"/>
      <c r="M46" s="231">
        <f>SUM(M47:M50)</f>
        <v>0</v>
      </c>
      <c r="N46" s="225"/>
      <c r="O46" s="225">
        <f>SUM(O47:O50)</f>
        <v>0.14798</v>
      </c>
      <c r="P46" s="225"/>
      <c r="Q46" s="225">
        <f>SUM(Q47:Q50)</f>
        <v>0</v>
      </c>
      <c r="R46" s="225"/>
      <c r="S46" s="225"/>
      <c r="T46" s="226"/>
      <c r="U46" s="225">
        <f>SUM(U47:U50)</f>
        <v>23.72</v>
      </c>
      <c r="AE46" t="s">
        <v>115</v>
      </c>
    </row>
    <row r="47" spans="1:60" outlineLevel="1" x14ac:dyDescent="0.25">
      <c r="A47" s="213">
        <v>28</v>
      </c>
      <c r="B47" s="219" t="s">
        <v>175</v>
      </c>
      <c r="C47" s="262" t="s">
        <v>176</v>
      </c>
      <c r="D47" s="221" t="s">
        <v>118</v>
      </c>
      <c r="E47" s="227">
        <v>31.822500000000002</v>
      </c>
      <c r="F47" s="229"/>
      <c r="G47" s="230">
        <f>ROUND(E47*F47,2)</f>
        <v>0</v>
      </c>
      <c r="H47" s="229"/>
      <c r="I47" s="230">
        <f>ROUND(E47*H47,2)</f>
        <v>0</v>
      </c>
      <c r="J47" s="229"/>
      <c r="K47" s="230">
        <f>ROUND(E47*J47,2)</f>
        <v>0</v>
      </c>
      <c r="L47" s="230">
        <v>21</v>
      </c>
      <c r="M47" s="230">
        <f>G47*(1+L47/100)</f>
        <v>0</v>
      </c>
      <c r="N47" s="222">
        <v>3.6800000000000001E-3</v>
      </c>
      <c r="O47" s="222">
        <f>ROUND(E47*N47,5)</f>
        <v>0.11711000000000001</v>
      </c>
      <c r="P47" s="222">
        <v>0</v>
      </c>
      <c r="Q47" s="222">
        <f>ROUND(E47*P47,5)</f>
        <v>0</v>
      </c>
      <c r="R47" s="222"/>
      <c r="S47" s="222"/>
      <c r="T47" s="223">
        <v>0.38500000000000001</v>
      </c>
      <c r="U47" s="222">
        <f>ROUND(E47*T47,2)</f>
        <v>12.25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119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5">
      <c r="A48" s="213">
        <v>29</v>
      </c>
      <c r="B48" s="219" t="s">
        <v>177</v>
      </c>
      <c r="C48" s="262" t="s">
        <v>178</v>
      </c>
      <c r="D48" s="221" t="s">
        <v>118</v>
      </c>
      <c r="E48" s="227">
        <v>44.1</v>
      </c>
      <c r="F48" s="229"/>
      <c r="G48" s="230">
        <f>ROUND(E48*F48,2)</f>
        <v>0</v>
      </c>
      <c r="H48" s="229"/>
      <c r="I48" s="230">
        <f>ROUND(E48*H48,2)</f>
        <v>0</v>
      </c>
      <c r="J48" s="229"/>
      <c r="K48" s="230">
        <f>ROUND(E48*J48,2)</f>
        <v>0</v>
      </c>
      <c r="L48" s="230">
        <v>21</v>
      </c>
      <c r="M48" s="230">
        <f>G48*(1+L48/100)</f>
        <v>0</v>
      </c>
      <c r="N48" s="222">
        <v>1.7000000000000001E-4</v>
      </c>
      <c r="O48" s="222">
        <f>ROUND(E48*N48,5)</f>
        <v>7.4999999999999997E-3</v>
      </c>
      <c r="P48" s="222">
        <v>0</v>
      </c>
      <c r="Q48" s="222">
        <f>ROUND(E48*P48,5)</f>
        <v>0</v>
      </c>
      <c r="R48" s="222"/>
      <c r="S48" s="222"/>
      <c r="T48" s="223">
        <v>0.16</v>
      </c>
      <c r="U48" s="222">
        <f>ROUND(E48*T48,2)</f>
        <v>7.06</v>
      </c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119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0.399999999999999" outlineLevel="1" x14ac:dyDescent="0.25">
      <c r="A49" s="213">
        <v>30</v>
      </c>
      <c r="B49" s="219" t="s">
        <v>179</v>
      </c>
      <c r="C49" s="262" t="s">
        <v>180</v>
      </c>
      <c r="D49" s="221" t="s">
        <v>151</v>
      </c>
      <c r="E49" s="227">
        <v>44.1</v>
      </c>
      <c r="F49" s="229"/>
      <c r="G49" s="230">
        <f>ROUND(E49*F49,2)</f>
        <v>0</v>
      </c>
      <c r="H49" s="229"/>
      <c r="I49" s="230">
        <f>ROUND(E49*H49,2)</f>
        <v>0</v>
      </c>
      <c r="J49" s="229"/>
      <c r="K49" s="230">
        <f>ROUND(E49*J49,2)</f>
        <v>0</v>
      </c>
      <c r="L49" s="230">
        <v>21</v>
      </c>
      <c r="M49" s="230">
        <f>G49*(1+L49/100)</f>
        <v>0</v>
      </c>
      <c r="N49" s="222">
        <v>5.2999999999999998E-4</v>
      </c>
      <c r="O49" s="222">
        <f>ROUND(E49*N49,5)</f>
        <v>2.3369999999999998E-2</v>
      </c>
      <c r="P49" s="222">
        <v>0</v>
      </c>
      <c r="Q49" s="222">
        <f>ROUND(E49*P49,5)</f>
        <v>0</v>
      </c>
      <c r="R49" s="222"/>
      <c r="S49" s="222"/>
      <c r="T49" s="223">
        <v>0.1</v>
      </c>
      <c r="U49" s="222">
        <f>ROUND(E49*T49,2)</f>
        <v>4.41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119</v>
      </c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5">
      <c r="A50" s="213">
        <v>31</v>
      </c>
      <c r="B50" s="219" t="s">
        <v>181</v>
      </c>
      <c r="C50" s="262" t="s">
        <v>182</v>
      </c>
      <c r="D50" s="221" t="s">
        <v>0</v>
      </c>
      <c r="E50" s="227">
        <v>342.07279999999997</v>
      </c>
      <c r="F50" s="229"/>
      <c r="G50" s="230">
        <f>ROUND(E50*F50,2)</f>
        <v>0</v>
      </c>
      <c r="H50" s="229"/>
      <c r="I50" s="230">
        <f>ROUND(E50*H50,2)</f>
        <v>0</v>
      </c>
      <c r="J50" s="229"/>
      <c r="K50" s="230">
        <f>ROUND(E50*J50,2)</f>
        <v>0</v>
      </c>
      <c r="L50" s="230">
        <v>21</v>
      </c>
      <c r="M50" s="230">
        <f>G50*(1+L50/100)</f>
        <v>0</v>
      </c>
      <c r="N50" s="222">
        <v>0</v>
      </c>
      <c r="O50" s="222">
        <f>ROUND(E50*N50,5)</f>
        <v>0</v>
      </c>
      <c r="P50" s="222">
        <v>0</v>
      </c>
      <c r="Q50" s="222">
        <f>ROUND(E50*P50,5)</f>
        <v>0</v>
      </c>
      <c r="R50" s="222"/>
      <c r="S50" s="222"/>
      <c r="T50" s="223">
        <v>0</v>
      </c>
      <c r="U50" s="222">
        <f>ROUND(E50*T50,2)</f>
        <v>0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119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x14ac:dyDescent="0.25">
      <c r="A51" s="214" t="s">
        <v>114</v>
      </c>
      <c r="B51" s="220" t="s">
        <v>81</v>
      </c>
      <c r="C51" s="263" t="s">
        <v>82</v>
      </c>
      <c r="D51" s="224"/>
      <c r="E51" s="228"/>
      <c r="F51" s="231"/>
      <c r="G51" s="231">
        <f>SUMIF(AE52:AE52,"&lt;&gt;NOR",G52:G52)</f>
        <v>0</v>
      </c>
      <c r="H51" s="231"/>
      <c r="I51" s="231">
        <f>SUM(I52:I52)</f>
        <v>0</v>
      </c>
      <c r="J51" s="231"/>
      <c r="K51" s="231">
        <f>SUM(K52:K52)</f>
        <v>0</v>
      </c>
      <c r="L51" s="231"/>
      <c r="M51" s="231">
        <f>SUM(M52:M52)</f>
        <v>0</v>
      </c>
      <c r="N51" s="225"/>
      <c r="O51" s="225">
        <f>SUM(O52:O52)</f>
        <v>0.1676</v>
      </c>
      <c r="P51" s="225"/>
      <c r="Q51" s="225">
        <f>SUM(Q52:Q52)</f>
        <v>0</v>
      </c>
      <c r="R51" s="225"/>
      <c r="S51" s="225"/>
      <c r="T51" s="226"/>
      <c r="U51" s="225">
        <f>SUM(U52:U52)</f>
        <v>1</v>
      </c>
      <c r="AE51" t="s">
        <v>115</v>
      </c>
    </row>
    <row r="52" spans="1:60" ht="20.399999999999999" outlineLevel="1" x14ac:dyDescent="0.25">
      <c r="A52" s="213">
        <v>32</v>
      </c>
      <c r="B52" s="219" t="s">
        <v>183</v>
      </c>
      <c r="C52" s="262" t="s">
        <v>184</v>
      </c>
      <c r="D52" s="221" t="s">
        <v>185</v>
      </c>
      <c r="E52" s="227">
        <v>2</v>
      </c>
      <c r="F52" s="229"/>
      <c r="G52" s="230">
        <f>ROUND(E52*F52,2)</f>
        <v>0</v>
      </c>
      <c r="H52" s="229"/>
      <c r="I52" s="230">
        <f>ROUND(E52*H52,2)</f>
        <v>0</v>
      </c>
      <c r="J52" s="229"/>
      <c r="K52" s="230">
        <f>ROUND(E52*J52,2)</f>
        <v>0</v>
      </c>
      <c r="L52" s="230">
        <v>21</v>
      </c>
      <c r="M52" s="230">
        <f>G52*(1+L52/100)</f>
        <v>0</v>
      </c>
      <c r="N52" s="222">
        <v>8.3799999999999999E-2</v>
      </c>
      <c r="O52" s="222">
        <f>ROUND(E52*N52,5)</f>
        <v>0.1676</v>
      </c>
      <c r="P52" s="222">
        <v>0</v>
      </c>
      <c r="Q52" s="222">
        <f>ROUND(E52*P52,5)</f>
        <v>0</v>
      </c>
      <c r="R52" s="222"/>
      <c r="S52" s="222"/>
      <c r="T52" s="223">
        <v>0.5</v>
      </c>
      <c r="U52" s="222">
        <f>ROUND(E52*T52,2)</f>
        <v>1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119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x14ac:dyDescent="0.25">
      <c r="A53" s="214" t="s">
        <v>114</v>
      </c>
      <c r="B53" s="220" t="s">
        <v>83</v>
      </c>
      <c r="C53" s="263" t="s">
        <v>84</v>
      </c>
      <c r="D53" s="224"/>
      <c r="E53" s="228"/>
      <c r="F53" s="231"/>
      <c r="G53" s="231">
        <f>SUMIF(AE54:AE54,"&lt;&gt;NOR",G54:G54)</f>
        <v>0</v>
      </c>
      <c r="H53" s="231"/>
      <c r="I53" s="231">
        <f>SUM(I54:I54)</f>
        <v>0</v>
      </c>
      <c r="J53" s="231"/>
      <c r="K53" s="231">
        <f>SUM(K54:K54)</f>
        <v>0</v>
      </c>
      <c r="L53" s="231"/>
      <c r="M53" s="231">
        <f>SUM(M54:M54)</f>
        <v>0</v>
      </c>
      <c r="N53" s="225"/>
      <c r="O53" s="225">
        <f>SUM(O54:O54)</f>
        <v>5.9000000000000003E-4</v>
      </c>
      <c r="P53" s="225"/>
      <c r="Q53" s="225">
        <f>SUM(Q54:Q54)</f>
        <v>0</v>
      </c>
      <c r="R53" s="225"/>
      <c r="S53" s="225"/>
      <c r="T53" s="226"/>
      <c r="U53" s="225">
        <f>SUM(U54:U54)</f>
        <v>1.85</v>
      </c>
      <c r="AE53" t="s">
        <v>115</v>
      </c>
    </row>
    <row r="54" spans="1:60" outlineLevel="1" x14ac:dyDescent="0.25">
      <c r="A54" s="213">
        <v>33</v>
      </c>
      <c r="B54" s="219" t="s">
        <v>186</v>
      </c>
      <c r="C54" s="262" t="s">
        <v>187</v>
      </c>
      <c r="D54" s="221" t="s">
        <v>151</v>
      </c>
      <c r="E54" s="227">
        <v>9.75</v>
      </c>
      <c r="F54" s="229"/>
      <c r="G54" s="230">
        <f>ROUND(E54*F54,2)</f>
        <v>0</v>
      </c>
      <c r="H54" s="229"/>
      <c r="I54" s="230">
        <f>ROUND(E54*H54,2)</f>
        <v>0</v>
      </c>
      <c r="J54" s="229"/>
      <c r="K54" s="230">
        <f>ROUND(E54*J54,2)</f>
        <v>0</v>
      </c>
      <c r="L54" s="230">
        <v>21</v>
      </c>
      <c r="M54" s="230">
        <f>G54*(1+L54/100)</f>
        <v>0</v>
      </c>
      <c r="N54" s="222">
        <v>6.0000000000000002E-5</v>
      </c>
      <c r="O54" s="222">
        <f>ROUND(E54*N54,5)</f>
        <v>5.9000000000000003E-4</v>
      </c>
      <c r="P54" s="222">
        <v>0</v>
      </c>
      <c r="Q54" s="222">
        <f>ROUND(E54*P54,5)</f>
        <v>0</v>
      </c>
      <c r="R54" s="222"/>
      <c r="S54" s="222"/>
      <c r="T54" s="223">
        <v>0.19</v>
      </c>
      <c r="U54" s="222">
        <f>ROUND(E54*T54,2)</f>
        <v>1.85</v>
      </c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119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5">
      <c r="A55" s="214" t="s">
        <v>114</v>
      </c>
      <c r="B55" s="220" t="s">
        <v>85</v>
      </c>
      <c r="C55" s="263" t="s">
        <v>86</v>
      </c>
      <c r="D55" s="224"/>
      <c r="E55" s="228"/>
      <c r="F55" s="231"/>
      <c r="G55" s="231">
        <f>SUMIF(AE56:AE59,"&lt;&gt;NOR",G56:G59)</f>
        <v>0</v>
      </c>
      <c r="H55" s="231"/>
      <c r="I55" s="231">
        <f>SUM(I56:I59)</f>
        <v>0</v>
      </c>
      <c r="J55" s="231"/>
      <c r="K55" s="231">
        <f>SUM(K56:K59)</f>
        <v>0</v>
      </c>
      <c r="L55" s="231"/>
      <c r="M55" s="231">
        <f>SUM(M56:M59)</f>
        <v>0</v>
      </c>
      <c r="N55" s="225"/>
      <c r="O55" s="225">
        <f>SUM(O56:O59)</f>
        <v>0.66422000000000003</v>
      </c>
      <c r="P55" s="225"/>
      <c r="Q55" s="225">
        <f>SUM(Q56:Q59)</f>
        <v>0</v>
      </c>
      <c r="R55" s="225"/>
      <c r="S55" s="225"/>
      <c r="T55" s="226"/>
      <c r="U55" s="225">
        <f>SUM(U56:U59)</f>
        <v>27.26</v>
      </c>
      <c r="AE55" t="s">
        <v>115</v>
      </c>
    </row>
    <row r="56" spans="1:60" ht="20.399999999999999" outlineLevel="1" x14ac:dyDescent="0.25">
      <c r="A56" s="213">
        <v>34</v>
      </c>
      <c r="B56" s="219" t="s">
        <v>188</v>
      </c>
      <c r="C56" s="262" t="s">
        <v>189</v>
      </c>
      <c r="D56" s="221" t="s">
        <v>118</v>
      </c>
      <c r="E56" s="227">
        <v>23.8125</v>
      </c>
      <c r="F56" s="229"/>
      <c r="G56" s="230">
        <f>ROUND(E56*F56,2)</f>
        <v>0</v>
      </c>
      <c r="H56" s="229"/>
      <c r="I56" s="230">
        <f>ROUND(E56*H56,2)</f>
        <v>0</v>
      </c>
      <c r="J56" s="229"/>
      <c r="K56" s="230">
        <f>ROUND(E56*J56,2)</f>
        <v>0</v>
      </c>
      <c r="L56" s="230">
        <v>21</v>
      </c>
      <c r="M56" s="230">
        <f>G56*(1+L56/100)</f>
        <v>0</v>
      </c>
      <c r="N56" s="222">
        <v>2.1000000000000001E-4</v>
      </c>
      <c r="O56" s="222">
        <f>ROUND(E56*N56,5)</f>
        <v>5.0000000000000001E-3</v>
      </c>
      <c r="P56" s="222">
        <v>0</v>
      </c>
      <c r="Q56" s="222">
        <f>ROUND(E56*P56,5)</f>
        <v>0</v>
      </c>
      <c r="R56" s="222"/>
      <c r="S56" s="222"/>
      <c r="T56" s="223">
        <v>0.05</v>
      </c>
      <c r="U56" s="222">
        <f>ROUND(E56*T56,2)</f>
        <v>1.19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119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5">
      <c r="A57" s="213">
        <v>35</v>
      </c>
      <c r="B57" s="219" t="s">
        <v>190</v>
      </c>
      <c r="C57" s="262" t="s">
        <v>191</v>
      </c>
      <c r="D57" s="221" t="s">
        <v>118</v>
      </c>
      <c r="E57" s="227">
        <v>23.8125</v>
      </c>
      <c r="F57" s="229"/>
      <c r="G57" s="230">
        <f>ROUND(E57*F57,2)</f>
        <v>0</v>
      </c>
      <c r="H57" s="229"/>
      <c r="I57" s="230">
        <f>ROUND(E57*H57,2)</f>
        <v>0</v>
      </c>
      <c r="J57" s="229"/>
      <c r="K57" s="230">
        <f>ROUND(E57*J57,2)</f>
        <v>0</v>
      </c>
      <c r="L57" s="230">
        <v>21</v>
      </c>
      <c r="M57" s="230">
        <f>G57*(1+L57/100)</f>
        <v>0</v>
      </c>
      <c r="N57" s="222">
        <v>7.1399999999999996E-3</v>
      </c>
      <c r="O57" s="222">
        <f>ROUND(E57*N57,5)</f>
        <v>0.17002</v>
      </c>
      <c r="P57" s="222">
        <v>0</v>
      </c>
      <c r="Q57" s="222">
        <f>ROUND(E57*P57,5)</f>
        <v>0</v>
      </c>
      <c r="R57" s="222"/>
      <c r="S57" s="222"/>
      <c r="T57" s="223">
        <v>1.0946</v>
      </c>
      <c r="U57" s="222">
        <f>ROUND(E57*T57,2)</f>
        <v>26.07</v>
      </c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119</v>
      </c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5">
      <c r="A58" s="213">
        <v>36</v>
      </c>
      <c r="B58" s="219" t="s">
        <v>192</v>
      </c>
      <c r="C58" s="262" t="s">
        <v>193</v>
      </c>
      <c r="D58" s="221" t="s">
        <v>118</v>
      </c>
      <c r="E58" s="227">
        <v>25.479379999999999</v>
      </c>
      <c r="F58" s="229"/>
      <c r="G58" s="230">
        <f>ROUND(E58*F58,2)</f>
        <v>0</v>
      </c>
      <c r="H58" s="229"/>
      <c r="I58" s="230">
        <f>ROUND(E58*H58,2)</f>
        <v>0</v>
      </c>
      <c r="J58" s="229"/>
      <c r="K58" s="230">
        <f>ROUND(E58*J58,2)</f>
        <v>0</v>
      </c>
      <c r="L58" s="230">
        <v>21</v>
      </c>
      <c r="M58" s="230">
        <f>G58*(1+L58/100)</f>
        <v>0</v>
      </c>
      <c r="N58" s="222">
        <v>1.9199999999999998E-2</v>
      </c>
      <c r="O58" s="222">
        <f>ROUND(E58*N58,5)</f>
        <v>0.48920000000000002</v>
      </c>
      <c r="P58" s="222">
        <v>0</v>
      </c>
      <c r="Q58" s="222">
        <f>ROUND(E58*P58,5)</f>
        <v>0</v>
      </c>
      <c r="R58" s="222"/>
      <c r="S58" s="222"/>
      <c r="T58" s="223">
        <v>0</v>
      </c>
      <c r="U58" s="222">
        <f>ROUND(E58*T58,2)</f>
        <v>0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194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5">
      <c r="A59" s="213">
        <v>37</v>
      </c>
      <c r="B59" s="219" t="s">
        <v>195</v>
      </c>
      <c r="C59" s="262" t="s">
        <v>196</v>
      </c>
      <c r="D59" s="221" t="s">
        <v>0</v>
      </c>
      <c r="E59" s="227">
        <v>392.2158</v>
      </c>
      <c r="F59" s="229"/>
      <c r="G59" s="230">
        <f>ROUND(E59*F59,2)</f>
        <v>0</v>
      </c>
      <c r="H59" s="229"/>
      <c r="I59" s="230">
        <f>ROUND(E59*H59,2)</f>
        <v>0</v>
      </c>
      <c r="J59" s="229"/>
      <c r="K59" s="230">
        <f>ROUND(E59*J59,2)</f>
        <v>0</v>
      </c>
      <c r="L59" s="230">
        <v>21</v>
      </c>
      <c r="M59" s="230">
        <f>G59*(1+L59/100)</f>
        <v>0</v>
      </c>
      <c r="N59" s="222">
        <v>0</v>
      </c>
      <c r="O59" s="222">
        <f>ROUND(E59*N59,5)</f>
        <v>0</v>
      </c>
      <c r="P59" s="222">
        <v>0</v>
      </c>
      <c r="Q59" s="222">
        <f>ROUND(E59*P59,5)</f>
        <v>0</v>
      </c>
      <c r="R59" s="222"/>
      <c r="S59" s="222"/>
      <c r="T59" s="223">
        <v>0</v>
      </c>
      <c r="U59" s="222">
        <f>ROUND(E59*T59,2)</f>
        <v>0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119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x14ac:dyDescent="0.25">
      <c r="A60" s="214" t="s">
        <v>114</v>
      </c>
      <c r="B60" s="220" t="s">
        <v>87</v>
      </c>
      <c r="C60" s="263" t="s">
        <v>26</v>
      </c>
      <c r="D60" s="224"/>
      <c r="E60" s="228"/>
      <c r="F60" s="231"/>
      <c r="G60" s="231">
        <f>SUMIF(AE61:AE62,"&lt;&gt;NOR",G61:G62)</f>
        <v>0</v>
      </c>
      <c r="H60" s="231"/>
      <c r="I60" s="231">
        <f>SUM(I61:I62)</f>
        <v>0</v>
      </c>
      <c r="J60" s="231"/>
      <c r="K60" s="231">
        <f>SUM(K61:K62)</f>
        <v>0</v>
      </c>
      <c r="L60" s="231"/>
      <c r="M60" s="231">
        <f>SUM(M61:M62)</f>
        <v>0</v>
      </c>
      <c r="N60" s="225"/>
      <c r="O60" s="225">
        <f>SUM(O61:O62)</f>
        <v>0</v>
      </c>
      <c r="P60" s="225"/>
      <c r="Q60" s="225">
        <f>SUM(Q61:Q62)</f>
        <v>0</v>
      </c>
      <c r="R60" s="225"/>
      <c r="S60" s="225"/>
      <c r="T60" s="226"/>
      <c r="U60" s="225">
        <f>SUM(U61:U62)</f>
        <v>0</v>
      </c>
      <c r="AE60" t="s">
        <v>115</v>
      </c>
    </row>
    <row r="61" spans="1:60" outlineLevel="1" x14ac:dyDescent="0.25">
      <c r="A61" s="213">
        <v>38</v>
      </c>
      <c r="B61" s="219" t="s">
        <v>197</v>
      </c>
      <c r="C61" s="262" t="s">
        <v>198</v>
      </c>
      <c r="D61" s="221" t="s">
        <v>199</v>
      </c>
      <c r="E61" s="227">
        <v>1</v>
      </c>
      <c r="F61" s="229"/>
      <c r="G61" s="230">
        <f>ROUND(E61*F61,2)</f>
        <v>0</v>
      </c>
      <c r="H61" s="229"/>
      <c r="I61" s="230">
        <f>ROUND(E61*H61,2)</f>
        <v>0</v>
      </c>
      <c r="J61" s="229"/>
      <c r="K61" s="230">
        <f>ROUND(E61*J61,2)</f>
        <v>0</v>
      </c>
      <c r="L61" s="230">
        <v>21</v>
      </c>
      <c r="M61" s="230">
        <f>G61*(1+L61/100)</f>
        <v>0</v>
      </c>
      <c r="N61" s="222">
        <v>0</v>
      </c>
      <c r="O61" s="222">
        <f>ROUND(E61*N61,5)</f>
        <v>0</v>
      </c>
      <c r="P61" s="222">
        <v>0</v>
      </c>
      <c r="Q61" s="222">
        <f>ROUND(E61*P61,5)</f>
        <v>0</v>
      </c>
      <c r="R61" s="222"/>
      <c r="S61" s="222"/>
      <c r="T61" s="223">
        <v>0</v>
      </c>
      <c r="U61" s="222">
        <f>ROUND(E61*T61,2)</f>
        <v>0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200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5">
      <c r="A62" s="240">
        <v>39</v>
      </c>
      <c r="B62" s="241" t="s">
        <v>201</v>
      </c>
      <c r="C62" s="264" t="s">
        <v>202</v>
      </c>
      <c r="D62" s="242" t="s">
        <v>199</v>
      </c>
      <c r="E62" s="243">
        <v>1</v>
      </c>
      <c r="F62" s="244"/>
      <c r="G62" s="245">
        <f>ROUND(E62*F62,2)</f>
        <v>0</v>
      </c>
      <c r="H62" s="244"/>
      <c r="I62" s="245">
        <f>ROUND(E62*H62,2)</f>
        <v>0</v>
      </c>
      <c r="J62" s="244"/>
      <c r="K62" s="245">
        <f>ROUND(E62*J62,2)</f>
        <v>0</v>
      </c>
      <c r="L62" s="245">
        <v>21</v>
      </c>
      <c r="M62" s="245">
        <f>G62*(1+L62/100)</f>
        <v>0</v>
      </c>
      <c r="N62" s="246">
        <v>0</v>
      </c>
      <c r="O62" s="246">
        <f>ROUND(E62*N62,5)</f>
        <v>0</v>
      </c>
      <c r="P62" s="246">
        <v>0</v>
      </c>
      <c r="Q62" s="246">
        <f>ROUND(E62*P62,5)</f>
        <v>0</v>
      </c>
      <c r="R62" s="246"/>
      <c r="S62" s="246"/>
      <c r="T62" s="247">
        <v>0</v>
      </c>
      <c r="U62" s="246">
        <f>ROUND(E62*T62,2)</f>
        <v>0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200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x14ac:dyDescent="0.25">
      <c r="A63" s="6"/>
      <c r="B63" s="7" t="s">
        <v>203</v>
      </c>
      <c r="C63" s="265" t="s">
        <v>203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AC63">
        <v>15</v>
      </c>
      <c r="AD63">
        <v>21</v>
      </c>
    </row>
    <row r="64" spans="1:60" x14ac:dyDescent="0.25">
      <c r="A64" s="248"/>
      <c r="B64" s="249">
        <v>26</v>
      </c>
      <c r="C64" s="266" t="s">
        <v>203</v>
      </c>
      <c r="D64" s="250"/>
      <c r="E64" s="250"/>
      <c r="F64" s="250"/>
      <c r="G64" s="261">
        <f>G8+G15+G17+G19+G22+G26+G29+G31+G33+G35+G44+G46+G51+G53+G55+G60</f>
        <v>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C64">
        <f>SUMIF(L7:L62,AC63,G7:G62)</f>
        <v>0</v>
      </c>
      <c r="AD64">
        <f>SUMIF(L7:L62,AD63,G7:G62)</f>
        <v>0</v>
      </c>
      <c r="AE64" t="s">
        <v>204</v>
      </c>
    </row>
    <row r="65" spans="1:31" x14ac:dyDescent="0.25">
      <c r="A65" s="6"/>
      <c r="B65" s="7" t="s">
        <v>203</v>
      </c>
      <c r="C65" s="265" t="s">
        <v>203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5">
      <c r="A66" s="6"/>
      <c r="B66" s="7" t="s">
        <v>203</v>
      </c>
      <c r="C66" s="265" t="s">
        <v>203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31" x14ac:dyDescent="0.25">
      <c r="A67" s="251">
        <v>33</v>
      </c>
      <c r="B67" s="251"/>
      <c r="C67" s="26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31" x14ac:dyDescent="0.25">
      <c r="A68" s="252"/>
      <c r="B68" s="253"/>
      <c r="C68" s="268"/>
      <c r="D68" s="253"/>
      <c r="E68" s="253"/>
      <c r="F68" s="253"/>
      <c r="G68" s="25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AE68" t="s">
        <v>205</v>
      </c>
    </row>
    <row r="69" spans="1:31" x14ac:dyDescent="0.25">
      <c r="A69" s="255"/>
      <c r="B69" s="256"/>
      <c r="C69" s="269"/>
      <c r="D69" s="256"/>
      <c r="E69" s="256"/>
      <c r="F69" s="256"/>
      <c r="G69" s="257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1" x14ac:dyDescent="0.25">
      <c r="A70" s="255"/>
      <c r="B70" s="256"/>
      <c r="C70" s="269"/>
      <c r="D70" s="256"/>
      <c r="E70" s="256"/>
      <c r="F70" s="256"/>
      <c r="G70" s="257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31" x14ac:dyDescent="0.25">
      <c r="A71" s="255"/>
      <c r="B71" s="256"/>
      <c r="C71" s="269"/>
      <c r="D71" s="256"/>
      <c r="E71" s="256"/>
      <c r="F71" s="256"/>
      <c r="G71" s="25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31" x14ac:dyDescent="0.25">
      <c r="A72" s="258"/>
      <c r="B72" s="259"/>
      <c r="C72" s="270"/>
      <c r="D72" s="259"/>
      <c r="E72" s="259"/>
      <c r="F72" s="259"/>
      <c r="G72" s="26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31" x14ac:dyDescent="0.25">
      <c r="A73" s="6"/>
      <c r="B73" s="7" t="s">
        <v>203</v>
      </c>
      <c r="C73" s="265" t="s">
        <v>203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31" x14ac:dyDescent="0.25">
      <c r="C74" s="271"/>
      <c r="AE74" t="s">
        <v>206</v>
      </c>
    </row>
  </sheetData>
  <mergeCells count="6">
    <mergeCell ref="A1:G1"/>
    <mergeCell ref="C2:G2"/>
    <mergeCell ref="C3:G3"/>
    <mergeCell ref="C4:G4"/>
    <mergeCell ref="A67:C67"/>
    <mergeCell ref="A68:G72"/>
  </mergeCells>
  <pageMargins left="0.59055118110236227" right="0.39370078740157483" top="0.78740157480314965" bottom="0.78740157480314965" header="0.31496062992125984" footer="0.31496062992125984"/>
  <pageSetup paperSize="9"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regec</dc:creator>
  <cp:lastModifiedBy>regec</cp:lastModifiedBy>
  <cp:lastPrinted>2022-06-30T18:13:33Z</cp:lastPrinted>
  <dcterms:created xsi:type="dcterms:W3CDTF">2009-04-08T07:15:50Z</dcterms:created>
  <dcterms:modified xsi:type="dcterms:W3CDTF">2022-06-30T18:14:18Z</dcterms:modified>
</cp:coreProperties>
</file>