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01 - Oprava komunikace na..." sheetId="2" r:id="rId2"/>
    <sheet name="02 - Vedlejší a ostatní n..." sheetId="3" r:id="rId3"/>
  </sheets>
  <definedNames>
    <definedName name="_xlnm.Print_Area" localSheetId="0">'Rekapitulace stavby'!$D$4:$AO$36,'Rekapitulace stavby'!$C$42:$AQ$57</definedName>
    <definedName name="_xlnm.Print_Titles" localSheetId="0">'Rekapitulace stavby'!$52:$52</definedName>
    <definedName name="_xlnm._FilterDatabase" localSheetId="1" hidden="1">'01 - Oprava komunikace na...'!$C$90:$K$515</definedName>
    <definedName name="_xlnm.Print_Area" localSheetId="1">'01 - Oprava komunikace na...'!$C$4:$J$39,'01 - Oprava komunikace na...'!$C$45:$J$72,'01 - Oprava komunikace na...'!$C$78:$K$515</definedName>
    <definedName name="_xlnm.Print_Titles" localSheetId="1">'01 - Oprava komunikace na...'!$90:$90</definedName>
    <definedName name="_xlnm._FilterDatabase" localSheetId="2" hidden="1">'02 - Vedlejší a ostatní n...'!$C$82:$K$107</definedName>
    <definedName name="_xlnm.Print_Area" localSheetId="2">'02 - Vedlejší a ostatní n...'!$C$4:$J$39,'02 - Vedlejší a ostatní n...'!$C$45:$J$64,'02 - Vedlejší a ostatní n...'!$C$70:$K$107</definedName>
    <definedName name="_xlnm.Print_Titles" localSheetId="2">'02 - Vedlejší a ostatní n...'!$82:$82</definedName>
  </definedNames>
  <calcPr/>
</workbook>
</file>

<file path=xl/calcChain.xml><?xml version="1.0" encoding="utf-8"?>
<calcChain xmlns="http://schemas.openxmlformats.org/spreadsheetml/2006/main">
  <c i="3" r="J37"/>
  <c r="J36"/>
  <c i="1" r="AY56"/>
  <c i="3" r="J35"/>
  <c i="1" r="AX56"/>
  <c i="3" r="BI106"/>
  <c r="BH106"/>
  <c r="BG106"/>
  <c r="BF106"/>
  <c r="T106"/>
  <c r="T105"/>
  <c r="R106"/>
  <c r="R105"/>
  <c r="P106"/>
  <c r="P105"/>
  <c r="BK106"/>
  <c r="BK105"/>
  <c r="J105"/>
  <c r="J106"/>
  <c r="BE106"/>
  <c r="J63"/>
  <c r="BI102"/>
  <c r="BH102"/>
  <c r="BG102"/>
  <c r="BF102"/>
  <c r="T102"/>
  <c r="R102"/>
  <c r="P102"/>
  <c r="BK102"/>
  <c r="J102"/>
  <c r="BE102"/>
  <c r="BI100"/>
  <c r="BH100"/>
  <c r="BG100"/>
  <c r="BF100"/>
  <c r="T100"/>
  <c r="T99"/>
  <c r="R100"/>
  <c r="R99"/>
  <c r="P100"/>
  <c r="P99"/>
  <c r="BK100"/>
  <c r="BK99"/>
  <c r="J99"/>
  <c r="J100"/>
  <c r="BE100"/>
  <c r="J62"/>
  <c r="BI97"/>
  <c r="BH97"/>
  <c r="BG97"/>
  <c r="BF97"/>
  <c r="T97"/>
  <c r="R97"/>
  <c r="P97"/>
  <c r="BK97"/>
  <c r="J97"/>
  <c r="BE97"/>
  <c r="BI94"/>
  <c r="BH94"/>
  <c r="BG94"/>
  <c r="BF94"/>
  <c r="T94"/>
  <c r="R94"/>
  <c r="P94"/>
  <c r="BK94"/>
  <c r="J94"/>
  <c r="BE94"/>
  <c r="BI91"/>
  <c r="BH91"/>
  <c r="BG91"/>
  <c r="BF91"/>
  <c r="T91"/>
  <c r="R91"/>
  <c r="P91"/>
  <c r="BK91"/>
  <c r="J91"/>
  <c r="BE91"/>
  <c r="BI86"/>
  <c r="F37"/>
  <c i="1" r="BD56"/>
  <c i="3" r="BH86"/>
  <c r="F36"/>
  <c i="1" r="BC56"/>
  <c i="3" r="BG86"/>
  <c r="F35"/>
  <c i="1" r="BB56"/>
  <c i="3" r="BF86"/>
  <c r="J34"/>
  <c i="1" r="AW56"/>
  <c i="3" r="F34"/>
  <c i="1" r="BA56"/>
  <c i="3" r="T86"/>
  <c r="T85"/>
  <c r="T84"/>
  <c r="T83"/>
  <c r="R86"/>
  <c r="R85"/>
  <c r="R84"/>
  <c r="R83"/>
  <c r="P86"/>
  <c r="P85"/>
  <c r="P84"/>
  <c r="P83"/>
  <c i="1" r="AU56"/>
  <c i="3" r="BK86"/>
  <c r="BK85"/>
  <c r="J85"/>
  <c r="BK84"/>
  <c r="J84"/>
  <c r="BK83"/>
  <c r="J83"/>
  <c r="J59"/>
  <c r="J30"/>
  <c i="1" r="AG56"/>
  <c i="3" r="J86"/>
  <c r="BE86"/>
  <c r="J33"/>
  <c i="1" r="AV56"/>
  <c i="3" r="F33"/>
  <c i="1" r="AZ56"/>
  <c i="3" r="J61"/>
  <c r="J60"/>
  <c r="J80"/>
  <c r="J79"/>
  <c r="F79"/>
  <c r="F77"/>
  <c r="E75"/>
  <c r="J55"/>
  <c r="J54"/>
  <c r="F54"/>
  <c r="F52"/>
  <c r="E50"/>
  <c r="J39"/>
  <c r="J18"/>
  <c r="E18"/>
  <c r="F80"/>
  <c r="F55"/>
  <c r="J17"/>
  <c r="J12"/>
  <c r="J77"/>
  <c r="J52"/>
  <c r="E7"/>
  <c r="E73"/>
  <c r="E48"/>
  <c i="2" r="J37"/>
  <c r="J36"/>
  <c i="1" r="AY55"/>
  <c i="2" r="J35"/>
  <c i="1" r="AX55"/>
  <c i="2" r="BI514"/>
  <c r="BH514"/>
  <c r="BG514"/>
  <c r="BF514"/>
  <c r="T514"/>
  <c r="R514"/>
  <c r="P514"/>
  <c r="BK514"/>
  <c r="J514"/>
  <c r="BE514"/>
  <c r="BI510"/>
  <c r="BH510"/>
  <c r="BG510"/>
  <c r="BF510"/>
  <c r="T510"/>
  <c r="T509"/>
  <c r="T508"/>
  <c r="R510"/>
  <c r="R509"/>
  <c r="R508"/>
  <c r="P510"/>
  <c r="P509"/>
  <c r="P508"/>
  <c r="BK510"/>
  <c r="BK509"/>
  <c r="J509"/>
  <c r="BK508"/>
  <c r="J508"/>
  <c r="J510"/>
  <c r="BE510"/>
  <c r="J71"/>
  <c r="J70"/>
  <c r="BI505"/>
  <c r="BH505"/>
  <c r="BG505"/>
  <c r="BF505"/>
  <c r="T505"/>
  <c r="T504"/>
  <c r="R505"/>
  <c r="R504"/>
  <c r="P505"/>
  <c r="P504"/>
  <c r="BK505"/>
  <c r="BK504"/>
  <c r="J504"/>
  <c r="J505"/>
  <c r="BE505"/>
  <c r="J69"/>
  <c r="BI498"/>
  <c r="BH498"/>
  <c r="BG498"/>
  <c r="BF498"/>
  <c r="T498"/>
  <c r="R498"/>
  <c r="P498"/>
  <c r="BK498"/>
  <c r="J498"/>
  <c r="BE498"/>
  <c r="BI491"/>
  <c r="BH491"/>
  <c r="BG491"/>
  <c r="BF491"/>
  <c r="T491"/>
  <c r="R491"/>
  <c r="P491"/>
  <c r="BK491"/>
  <c r="J491"/>
  <c r="BE491"/>
  <c r="BI486"/>
  <c r="BH486"/>
  <c r="BG486"/>
  <c r="BF486"/>
  <c r="T486"/>
  <c r="R486"/>
  <c r="P486"/>
  <c r="BK486"/>
  <c r="J486"/>
  <c r="BE486"/>
  <c r="BI477"/>
  <c r="BH477"/>
  <c r="BG477"/>
  <c r="BF477"/>
  <c r="T477"/>
  <c r="T476"/>
  <c r="R477"/>
  <c r="R476"/>
  <c r="P477"/>
  <c r="P476"/>
  <c r="BK477"/>
  <c r="BK476"/>
  <c r="J476"/>
  <c r="J477"/>
  <c r="BE477"/>
  <c r="J68"/>
  <c r="BI474"/>
  <c r="BH474"/>
  <c r="BG474"/>
  <c r="BF474"/>
  <c r="T474"/>
  <c r="R474"/>
  <c r="P474"/>
  <c r="BK474"/>
  <c r="J474"/>
  <c r="BE474"/>
  <c r="BI469"/>
  <c r="BH469"/>
  <c r="BG469"/>
  <c r="BF469"/>
  <c r="T469"/>
  <c r="R469"/>
  <c r="P469"/>
  <c r="BK469"/>
  <c r="J469"/>
  <c r="BE469"/>
  <c r="BI465"/>
  <c r="BH465"/>
  <c r="BG465"/>
  <c r="BF465"/>
  <c r="T465"/>
  <c r="R465"/>
  <c r="P465"/>
  <c r="BK465"/>
  <c r="J465"/>
  <c r="BE465"/>
  <c r="BI463"/>
  <c r="BH463"/>
  <c r="BG463"/>
  <c r="BF463"/>
  <c r="T463"/>
  <c r="R463"/>
  <c r="P463"/>
  <c r="BK463"/>
  <c r="J463"/>
  <c r="BE463"/>
  <c r="BI458"/>
  <c r="BH458"/>
  <c r="BG458"/>
  <c r="BF458"/>
  <c r="T458"/>
  <c r="R458"/>
  <c r="P458"/>
  <c r="BK458"/>
  <c r="J458"/>
  <c r="BE458"/>
  <c r="BI452"/>
  <c r="BH452"/>
  <c r="BG452"/>
  <c r="BF452"/>
  <c r="T452"/>
  <c r="R452"/>
  <c r="P452"/>
  <c r="BK452"/>
  <c r="J452"/>
  <c r="BE452"/>
  <c r="BI446"/>
  <c r="BH446"/>
  <c r="BG446"/>
  <c r="BF446"/>
  <c r="T446"/>
  <c r="R446"/>
  <c r="P446"/>
  <c r="BK446"/>
  <c r="J446"/>
  <c r="BE446"/>
  <c r="BI436"/>
  <c r="BH436"/>
  <c r="BG436"/>
  <c r="BF436"/>
  <c r="T436"/>
  <c r="R436"/>
  <c r="P436"/>
  <c r="BK436"/>
  <c r="J436"/>
  <c r="BE436"/>
  <c r="BI432"/>
  <c r="BH432"/>
  <c r="BG432"/>
  <c r="BF432"/>
  <c r="T432"/>
  <c r="R432"/>
  <c r="P432"/>
  <c r="BK432"/>
  <c r="J432"/>
  <c r="BE432"/>
  <c r="BI426"/>
  <c r="BH426"/>
  <c r="BG426"/>
  <c r="BF426"/>
  <c r="T426"/>
  <c r="R426"/>
  <c r="P426"/>
  <c r="BK426"/>
  <c r="J426"/>
  <c r="BE426"/>
  <c r="BI423"/>
  <c r="BH423"/>
  <c r="BG423"/>
  <c r="BF423"/>
  <c r="T423"/>
  <c r="R423"/>
  <c r="P423"/>
  <c r="BK423"/>
  <c r="J423"/>
  <c r="BE423"/>
  <c r="BI417"/>
  <c r="BH417"/>
  <c r="BG417"/>
  <c r="BF417"/>
  <c r="T417"/>
  <c r="R417"/>
  <c r="P417"/>
  <c r="BK417"/>
  <c r="J417"/>
  <c r="BE417"/>
  <c r="BI413"/>
  <c r="BH413"/>
  <c r="BG413"/>
  <c r="BF413"/>
  <c r="T413"/>
  <c r="R413"/>
  <c r="P413"/>
  <c r="BK413"/>
  <c r="J413"/>
  <c r="BE413"/>
  <c r="BI407"/>
  <c r="BH407"/>
  <c r="BG407"/>
  <c r="BF407"/>
  <c r="T407"/>
  <c r="R407"/>
  <c r="P407"/>
  <c r="BK407"/>
  <c r="J407"/>
  <c r="BE407"/>
  <c r="BI401"/>
  <c r="BH401"/>
  <c r="BG401"/>
  <c r="BF401"/>
  <c r="T401"/>
  <c r="R401"/>
  <c r="P401"/>
  <c r="BK401"/>
  <c r="J401"/>
  <c r="BE401"/>
  <c r="BI398"/>
  <c r="BH398"/>
  <c r="BG398"/>
  <c r="BF398"/>
  <c r="T398"/>
  <c r="R398"/>
  <c r="P398"/>
  <c r="BK398"/>
  <c r="J398"/>
  <c r="BE398"/>
  <c r="BI391"/>
  <c r="BH391"/>
  <c r="BG391"/>
  <c r="BF391"/>
  <c r="T391"/>
  <c r="R391"/>
  <c r="P391"/>
  <c r="BK391"/>
  <c r="J391"/>
  <c r="BE391"/>
  <c r="BI387"/>
  <c r="BH387"/>
  <c r="BG387"/>
  <c r="BF387"/>
  <c r="T387"/>
  <c r="R387"/>
  <c r="P387"/>
  <c r="BK387"/>
  <c r="J387"/>
  <c r="BE387"/>
  <c r="BI383"/>
  <c r="BH383"/>
  <c r="BG383"/>
  <c r="BF383"/>
  <c r="T383"/>
  <c r="R383"/>
  <c r="P383"/>
  <c r="BK383"/>
  <c r="J383"/>
  <c r="BE383"/>
  <c r="BI376"/>
  <c r="BH376"/>
  <c r="BG376"/>
  <c r="BF376"/>
  <c r="T376"/>
  <c r="T375"/>
  <c r="R376"/>
  <c r="R375"/>
  <c r="P376"/>
  <c r="P375"/>
  <c r="BK376"/>
  <c r="BK375"/>
  <c r="J375"/>
  <c r="J376"/>
  <c r="BE376"/>
  <c r="J67"/>
  <c r="BI370"/>
  <c r="BH370"/>
  <c r="BG370"/>
  <c r="BF370"/>
  <c r="T370"/>
  <c r="R370"/>
  <c r="P370"/>
  <c r="BK370"/>
  <c r="J370"/>
  <c r="BE370"/>
  <c r="BI364"/>
  <c r="BH364"/>
  <c r="BG364"/>
  <c r="BF364"/>
  <c r="T364"/>
  <c r="R364"/>
  <c r="P364"/>
  <c r="BK364"/>
  <c r="J364"/>
  <c r="BE364"/>
  <c r="BI358"/>
  <c r="BH358"/>
  <c r="BG358"/>
  <c r="BF358"/>
  <c r="T358"/>
  <c r="R358"/>
  <c r="P358"/>
  <c r="BK358"/>
  <c r="J358"/>
  <c r="BE358"/>
  <c r="BI354"/>
  <c r="BH354"/>
  <c r="BG354"/>
  <c r="BF354"/>
  <c r="T354"/>
  <c r="R354"/>
  <c r="P354"/>
  <c r="BK354"/>
  <c r="J354"/>
  <c r="BE354"/>
  <c r="BI350"/>
  <c r="BH350"/>
  <c r="BG350"/>
  <c r="BF350"/>
  <c r="T350"/>
  <c r="T349"/>
  <c r="R350"/>
  <c r="R349"/>
  <c r="P350"/>
  <c r="P349"/>
  <c r="BK350"/>
  <c r="BK349"/>
  <c r="J349"/>
  <c r="J350"/>
  <c r="BE350"/>
  <c r="J66"/>
  <c r="BI344"/>
  <c r="BH344"/>
  <c r="BG344"/>
  <c r="BF344"/>
  <c r="T344"/>
  <c r="R344"/>
  <c r="P344"/>
  <c r="BK344"/>
  <c r="J344"/>
  <c r="BE344"/>
  <c r="BI340"/>
  <c r="BH340"/>
  <c r="BG340"/>
  <c r="BF340"/>
  <c r="T340"/>
  <c r="R340"/>
  <c r="P340"/>
  <c r="BK340"/>
  <c r="J340"/>
  <c r="BE340"/>
  <c r="BI334"/>
  <c r="BH334"/>
  <c r="BG334"/>
  <c r="BF334"/>
  <c r="T334"/>
  <c r="R334"/>
  <c r="P334"/>
  <c r="BK334"/>
  <c r="J334"/>
  <c r="BE334"/>
  <c r="BI330"/>
  <c r="BH330"/>
  <c r="BG330"/>
  <c r="BF330"/>
  <c r="T330"/>
  <c r="R330"/>
  <c r="P330"/>
  <c r="BK330"/>
  <c r="J330"/>
  <c r="BE330"/>
  <c r="BI326"/>
  <c r="BH326"/>
  <c r="BG326"/>
  <c r="BF326"/>
  <c r="T326"/>
  <c r="R326"/>
  <c r="P326"/>
  <c r="BK326"/>
  <c r="J326"/>
  <c r="BE326"/>
  <c r="BI318"/>
  <c r="BH318"/>
  <c r="BG318"/>
  <c r="BF318"/>
  <c r="T318"/>
  <c r="R318"/>
  <c r="P318"/>
  <c r="BK318"/>
  <c r="J318"/>
  <c r="BE318"/>
  <c r="BI311"/>
  <c r="BH311"/>
  <c r="BG311"/>
  <c r="BF311"/>
  <c r="T311"/>
  <c r="R311"/>
  <c r="P311"/>
  <c r="BK311"/>
  <c r="J311"/>
  <c r="BE311"/>
  <c r="BI304"/>
  <c r="BH304"/>
  <c r="BG304"/>
  <c r="BF304"/>
  <c r="T304"/>
  <c r="R304"/>
  <c r="P304"/>
  <c r="BK304"/>
  <c r="J304"/>
  <c r="BE304"/>
  <c r="BI297"/>
  <c r="BH297"/>
  <c r="BG297"/>
  <c r="BF297"/>
  <c r="T297"/>
  <c r="R297"/>
  <c r="P297"/>
  <c r="BK297"/>
  <c r="J297"/>
  <c r="BE297"/>
  <c r="BI293"/>
  <c r="BH293"/>
  <c r="BG293"/>
  <c r="BF293"/>
  <c r="T293"/>
  <c r="R293"/>
  <c r="P293"/>
  <c r="BK293"/>
  <c r="J293"/>
  <c r="BE293"/>
  <c r="BI288"/>
  <c r="BH288"/>
  <c r="BG288"/>
  <c r="BF288"/>
  <c r="T288"/>
  <c r="R288"/>
  <c r="P288"/>
  <c r="BK288"/>
  <c r="J288"/>
  <c r="BE288"/>
  <c r="BI283"/>
  <c r="BH283"/>
  <c r="BG283"/>
  <c r="BF283"/>
  <c r="T283"/>
  <c r="R283"/>
  <c r="P283"/>
  <c r="BK283"/>
  <c r="J283"/>
  <c r="BE283"/>
  <c r="BI278"/>
  <c r="BH278"/>
  <c r="BG278"/>
  <c r="BF278"/>
  <c r="T278"/>
  <c r="R278"/>
  <c r="P278"/>
  <c r="BK278"/>
  <c r="J278"/>
  <c r="BE278"/>
  <c r="BI271"/>
  <c r="BH271"/>
  <c r="BG271"/>
  <c r="BF271"/>
  <c r="T271"/>
  <c r="R271"/>
  <c r="P271"/>
  <c r="BK271"/>
  <c r="J271"/>
  <c r="BE271"/>
  <c r="BI264"/>
  <c r="BH264"/>
  <c r="BG264"/>
  <c r="BF264"/>
  <c r="T264"/>
  <c r="T263"/>
  <c r="R264"/>
  <c r="R263"/>
  <c r="P264"/>
  <c r="P263"/>
  <c r="BK264"/>
  <c r="BK263"/>
  <c r="J263"/>
  <c r="J264"/>
  <c r="BE264"/>
  <c r="J65"/>
  <c r="BI258"/>
  <c r="BH258"/>
  <c r="BG258"/>
  <c r="BF258"/>
  <c r="T258"/>
  <c r="R258"/>
  <c r="P258"/>
  <c r="BK258"/>
  <c r="J258"/>
  <c r="BE258"/>
  <c r="BI253"/>
  <c r="BH253"/>
  <c r="BG253"/>
  <c r="BF253"/>
  <c r="T253"/>
  <c r="R253"/>
  <c r="P253"/>
  <c r="BK253"/>
  <c r="J253"/>
  <c r="BE253"/>
  <c r="BI248"/>
  <c r="BH248"/>
  <c r="BG248"/>
  <c r="BF248"/>
  <c r="T248"/>
  <c r="T247"/>
  <c r="R248"/>
  <c r="R247"/>
  <c r="P248"/>
  <c r="P247"/>
  <c r="BK248"/>
  <c r="BK247"/>
  <c r="J247"/>
  <c r="J248"/>
  <c r="BE248"/>
  <c r="J64"/>
  <c r="BI242"/>
  <c r="BH242"/>
  <c r="BG242"/>
  <c r="BF242"/>
  <c r="T242"/>
  <c r="T241"/>
  <c r="R242"/>
  <c r="R241"/>
  <c r="P242"/>
  <c r="P241"/>
  <c r="BK242"/>
  <c r="BK241"/>
  <c r="J241"/>
  <c r="J242"/>
  <c r="BE242"/>
  <c r="J63"/>
  <c r="BI236"/>
  <c r="BH236"/>
  <c r="BG236"/>
  <c r="BF236"/>
  <c r="T236"/>
  <c r="R236"/>
  <c r="P236"/>
  <c r="BK236"/>
  <c r="J236"/>
  <c r="BE236"/>
  <c r="BI230"/>
  <c r="BH230"/>
  <c r="BG230"/>
  <c r="BF230"/>
  <c r="T230"/>
  <c r="R230"/>
  <c r="P230"/>
  <c r="BK230"/>
  <c r="J230"/>
  <c r="BE230"/>
  <c r="BI221"/>
  <c r="BH221"/>
  <c r="BG221"/>
  <c r="BF221"/>
  <c r="T221"/>
  <c r="T220"/>
  <c r="R221"/>
  <c r="R220"/>
  <c r="P221"/>
  <c r="P220"/>
  <c r="BK221"/>
  <c r="BK220"/>
  <c r="J220"/>
  <c r="J221"/>
  <c r="BE221"/>
  <c r="J62"/>
  <c r="BI217"/>
  <c r="BH217"/>
  <c r="BG217"/>
  <c r="BF217"/>
  <c r="T217"/>
  <c r="R217"/>
  <c r="P217"/>
  <c r="BK217"/>
  <c r="J217"/>
  <c r="BE217"/>
  <c r="BI211"/>
  <c r="BH211"/>
  <c r="BG211"/>
  <c r="BF211"/>
  <c r="T211"/>
  <c r="R211"/>
  <c r="P211"/>
  <c r="BK211"/>
  <c r="J211"/>
  <c r="BE211"/>
  <c r="BI202"/>
  <c r="BH202"/>
  <c r="BG202"/>
  <c r="BF202"/>
  <c r="T202"/>
  <c r="R202"/>
  <c r="P202"/>
  <c r="BK202"/>
  <c r="J202"/>
  <c r="BE202"/>
  <c r="BI198"/>
  <c r="BH198"/>
  <c r="BG198"/>
  <c r="BF198"/>
  <c r="T198"/>
  <c r="R198"/>
  <c r="P198"/>
  <c r="BK198"/>
  <c r="J198"/>
  <c r="BE198"/>
  <c r="BI194"/>
  <c r="BH194"/>
  <c r="BG194"/>
  <c r="BF194"/>
  <c r="T194"/>
  <c r="R194"/>
  <c r="P194"/>
  <c r="BK194"/>
  <c r="J194"/>
  <c r="BE194"/>
  <c r="BI189"/>
  <c r="BH189"/>
  <c r="BG189"/>
  <c r="BF189"/>
  <c r="T189"/>
  <c r="R189"/>
  <c r="P189"/>
  <c r="BK189"/>
  <c r="J189"/>
  <c r="BE189"/>
  <c r="BI186"/>
  <c r="BH186"/>
  <c r="BG186"/>
  <c r="BF186"/>
  <c r="T186"/>
  <c r="R186"/>
  <c r="P186"/>
  <c r="BK186"/>
  <c r="J186"/>
  <c r="BE186"/>
  <c r="BI181"/>
  <c r="BH181"/>
  <c r="BG181"/>
  <c r="BF181"/>
  <c r="T181"/>
  <c r="R181"/>
  <c r="P181"/>
  <c r="BK181"/>
  <c r="J181"/>
  <c r="BE181"/>
  <c r="BI178"/>
  <c r="BH178"/>
  <c r="BG178"/>
  <c r="BF178"/>
  <c r="T178"/>
  <c r="R178"/>
  <c r="P178"/>
  <c r="BK178"/>
  <c r="J178"/>
  <c r="BE178"/>
  <c r="BI174"/>
  <c r="BH174"/>
  <c r="BG174"/>
  <c r="BF174"/>
  <c r="T174"/>
  <c r="R174"/>
  <c r="P174"/>
  <c r="BK174"/>
  <c r="J174"/>
  <c r="BE174"/>
  <c r="BI169"/>
  <c r="BH169"/>
  <c r="BG169"/>
  <c r="BF169"/>
  <c r="T169"/>
  <c r="R169"/>
  <c r="P169"/>
  <c r="BK169"/>
  <c r="J169"/>
  <c r="BE169"/>
  <c r="BI161"/>
  <c r="BH161"/>
  <c r="BG161"/>
  <c r="BF161"/>
  <c r="T161"/>
  <c r="R161"/>
  <c r="P161"/>
  <c r="BK161"/>
  <c r="J161"/>
  <c r="BE161"/>
  <c r="BI152"/>
  <c r="BH152"/>
  <c r="BG152"/>
  <c r="BF152"/>
  <c r="T152"/>
  <c r="R152"/>
  <c r="P152"/>
  <c r="BK152"/>
  <c r="J152"/>
  <c r="BE152"/>
  <c r="BI139"/>
  <c r="BH139"/>
  <c r="BG139"/>
  <c r="BF139"/>
  <c r="T139"/>
  <c r="R139"/>
  <c r="P139"/>
  <c r="BK139"/>
  <c r="J139"/>
  <c r="BE139"/>
  <c r="BI134"/>
  <c r="BH134"/>
  <c r="BG134"/>
  <c r="BF134"/>
  <c r="T134"/>
  <c r="R134"/>
  <c r="P134"/>
  <c r="BK134"/>
  <c r="J134"/>
  <c r="BE134"/>
  <c r="BI129"/>
  <c r="BH129"/>
  <c r="BG129"/>
  <c r="BF129"/>
  <c r="T129"/>
  <c r="R129"/>
  <c r="P129"/>
  <c r="BK129"/>
  <c r="J129"/>
  <c r="BE129"/>
  <c r="BI124"/>
  <c r="BH124"/>
  <c r="BG124"/>
  <c r="BF124"/>
  <c r="T124"/>
  <c r="R124"/>
  <c r="P124"/>
  <c r="BK124"/>
  <c r="J124"/>
  <c r="BE124"/>
  <c r="BI119"/>
  <c r="BH119"/>
  <c r="BG119"/>
  <c r="BF119"/>
  <c r="T119"/>
  <c r="R119"/>
  <c r="P119"/>
  <c r="BK119"/>
  <c r="J119"/>
  <c r="BE119"/>
  <c r="BI112"/>
  <c r="BH112"/>
  <c r="BG112"/>
  <c r="BF112"/>
  <c r="T112"/>
  <c r="R112"/>
  <c r="P112"/>
  <c r="BK112"/>
  <c r="J112"/>
  <c r="BE112"/>
  <c r="BI105"/>
  <c r="BH105"/>
  <c r="BG105"/>
  <c r="BF105"/>
  <c r="T105"/>
  <c r="R105"/>
  <c r="P105"/>
  <c r="BK105"/>
  <c r="J105"/>
  <c r="BE105"/>
  <c r="BI100"/>
  <c r="BH100"/>
  <c r="BG100"/>
  <c r="BF100"/>
  <c r="T100"/>
  <c r="R100"/>
  <c r="P100"/>
  <c r="BK100"/>
  <c r="J100"/>
  <c r="BE100"/>
  <c r="BI94"/>
  <c r="F37"/>
  <c i="1" r="BD55"/>
  <c i="2" r="BH94"/>
  <c r="F36"/>
  <c i="1" r="BC55"/>
  <c i="2" r="BG94"/>
  <c r="F35"/>
  <c i="1" r="BB55"/>
  <c i="2" r="BF94"/>
  <c r="J34"/>
  <c i="1" r="AW55"/>
  <c i="2" r="F34"/>
  <c i="1" r="BA55"/>
  <c i="2" r="T94"/>
  <c r="T93"/>
  <c r="T92"/>
  <c r="T91"/>
  <c r="R94"/>
  <c r="R93"/>
  <c r="R92"/>
  <c r="R91"/>
  <c r="P94"/>
  <c r="P93"/>
  <c r="P92"/>
  <c r="P91"/>
  <c i="1" r="AU55"/>
  <c i="2" r="BK94"/>
  <c r="BK93"/>
  <c r="J93"/>
  <c r="BK92"/>
  <c r="J92"/>
  <c r="BK91"/>
  <c r="J91"/>
  <c r="J59"/>
  <c r="J30"/>
  <c i="1" r="AG55"/>
  <c i="2" r="J94"/>
  <c r="BE94"/>
  <c r="J33"/>
  <c i="1" r="AV55"/>
  <c i="2" r="F33"/>
  <c i="1" r="AZ55"/>
  <c i="2" r="J61"/>
  <c r="J60"/>
  <c r="J88"/>
  <c r="J87"/>
  <c r="F87"/>
  <c r="F85"/>
  <c r="E83"/>
  <c r="J55"/>
  <c r="J54"/>
  <c r="F54"/>
  <c r="F52"/>
  <c r="E50"/>
  <c r="J39"/>
  <c r="J18"/>
  <c r="E18"/>
  <c r="F88"/>
  <c r="F55"/>
  <c r="J17"/>
  <c r="J12"/>
  <c r="J85"/>
  <c r="J52"/>
  <c r="E7"/>
  <c r="E81"/>
  <c r="E48"/>
  <c i="1" r="BD54"/>
  <c r="W33"/>
  <c r="BC54"/>
  <c r="W32"/>
  <c r="BB54"/>
  <c r="W31"/>
  <c r="BA54"/>
  <c r="W30"/>
  <c r="AZ54"/>
  <c r="W29"/>
  <c r="AY54"/>
  <c r="AX54"/>
  <c r="AW54"/>
  <c r="AK30"/>
  <c r="AV54"/>
  <c r="AK29"/>
  <c r="AU54"/>
  <c r="AT54"/>
  <c r="AS54"/>
  <c r="AG54"/>
  <c r="AK26"/>
  <c r="AT56"/>
  <c r="AN56"/>
  <c r="AT55"/>
  <c r="AN55"/>
  <c r="AN54"/>
  <c r="L50"/>
  <c r="AM50"/>
  <c r="AM49"/>
  <c r="L49"/>
  <c r="AM47"/>
  <c r="L47"/>
  <c r="L45"/>
  <c r="L44"/>
  <c r="AK35"/>
</calcChain>
</file>

<file path=xl/sharedStrings.xml><?xml version="1.0" encoding="utf-8"?>
<sst xmlns="http://schemas.openxmlformats.org/spreadsheetml/2006/main">
  <si>
    <t>Export Komplet</t>
  </si>
  <si>
    <t/>
  </si>
  <si>
    <t>2.0</t>
  </si>
  <si>
    <t>ZAMOK</t>
  </si>
  <si>
    <t>False</t>
  </si>
  <si>
    <t>{5e53f3cd-b398-4357-b487-542b8bc75e0d}</t>
  </si>
  <si>
    <t>0,01</t>
  </si>
  <si>
    <t>21</t>
  </si>
  <si>
    <t>15</t>
  </si>
  <si>
    <t>REKAPITULACE STAVBY</t>
  </si>
  <si>
    <t xml:space="preserve">v ---  níže se nacházejí doplnkové a pomocné údaje k sestavám  --- v</t>
  </si>
  <si>
    <t>Návod na vyplnění</t>
  </si>
  <si>
    <t>0,001</t>
  </si>
  <si>
    <t>Kód:</t>
  </si>
  <si>
    <t>R-08-19</t>
  </si>
  <si>
    <t xml:space="preserve">Měnit lze pouze buňky se žlutým podbarvením!_x000d_
_x000d_
1) na prvním listu Rekapitulace stavby vyplňte v sestavě_x000d_
_x000d_
    a) Souhrnný list_x000d_
       - údaje o Zhotoviteli_x000d_
         (přenesou se do ostatních sestav i v jiných listech)_x000d_
_x000d_
    b) Rekapitulace objektů_x000d_
       - potřebné Ostatní náklady_x000d_
_x000d_
2) na vybraných listech vyplňte v sestavě_x000d_
_x000d_
    a) Krycí list_x000d_
       - údaje o Zhotoviteli, pokud se liší od údajů o Zhotoviteli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</si>
  <si>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</si>
  <si>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Oprava komunikace na parc. č. 486 - Otaslavice</t>
  </si>
  <si>
    <t>KSO:</t>
  </si>
  <si>
    <t>CC-CZ:</t>
  </si>
  <si>
    <t>Místo:</t>
  </si>
  <si>
    <t>Otaslavice</t>
  </si>
  <si>
    <t>Datum:</t>
  </si>
  <si>
    <t>6. 8. 2019</t>
  </si>
  <si>
    <t>Zadavatel:</t>
  </si>
  <si>
    <t>IČ:</t>
  </si>
  <si>
    <t>00288586</t>
  </si>
  <si>
    <t>Obec Otaslavice, Otaslavice 343, 798 06 Otaslavice</t>
  </si>
  <si>
    <t>DIČ:</t>
  </si>
  <si>
    <t>Uchazeč:</t>
  </si>
  <si>
    <t>Vyplň údaj</t>
  </si>
  <si>
    <t>Projektant:</t>
  </si>
  <si>
    <t>73965952</t>
  </si>
  <si>
    <t>Ing. Robert Šimek, Janouškova 3, 779 00 Olomouc</t>
  </si>
  <si>
    <t>True</t>
  </si>
  <si>
    <t>Zpracovatel:</t>
  </si>
  <si>
    <t>Čiklová</t>
  </si>
  <si>
    <t>Poznámka:</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</si>
  <si>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</si>
  <si>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</si>
  <si>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</si>
  <si>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</si>
  <si>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</si>
  <si>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</si>
  <si>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</si>
  <si>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</si>
  <si>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</si>
  <si>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</si>
  <si>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</si>
  <si>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</si>
  <si>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</si>
  <si>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</si>
  <si>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</si>
  <si>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</si>
  <si>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</si>
  <si>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</si>
  <si>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</si>
  <si>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</si>
  <si>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</si>
  <si>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</si>
  <si>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</si>
  <si>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</si>
  <si>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</si>
  <si>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</si>
  <si>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</si>
  <si>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</si>
  <si>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</si>
  <si>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</si>
  <si>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</si>
  <si>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</si>
  <si>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</si>
  <si>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</si>
  <si>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</si>
  <si>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</si>
  <si>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</si>
  <si>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</si>
  <si>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</si>
  <si>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01</t>
  </si>
  <si>
    <t>STA</t>
  </si>
  <si>
    <t>1</t>
  </si>
  <si>
    <t>{865ab51f-6e9b-4139-9b77-2f3edb1ad0a1}</t>
  </si>
  <si>
    <t>2</t>
  </si>
  <si>
    <t>02</t>
  </si>
  <si>
    <t>Vedlejší a ostatní náklady</t>
  </si>
  <si>
    <t>VON</t>
  </si>
  <si>
    <t>{cf5a06ab-67c1-4024-9278-366fa8cac260}</t>
  </si>
  <si>
    <t>KRYCÍ LIST SOUPISU PRACÍ</t>
  </si>
  <si>
    <t>Objekt:</t>
  </si>
  <si>
    <t>01 - Oprava komunikace na parc. č. 486 - Otaslavice</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</si>
  <si>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</si>
  <si>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</si>
  <si>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</si>
  <si>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</si>
  <si>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</si>
  <si>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</si>
  <si>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</si>
  <si>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</si>
  <si>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</si>
  <si>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</si>
  <si>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</si>
  <si>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8 - Trubní vedení</t>
  </si>
  <si>
    <t xml:space="preserve">    9 - Ostatní konstrukce a práce, bourání</t>
  </si>
  <si>
    <t xml:space="preserve">    997 - Přesun sutě</t>
  </si>
  <si>
    <t xml:space="preserve">    998 - Přesun hmot</t>
  </si>
  <si>
    <t>PSV - Práce a dodávky PSV</t>
  </si>
  <si>
    <t xml:space="preserve">    783 - Dokončovací práce - nátěry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</si>
  <si>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</si>
  <si>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</si>
  <si>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</si>
  <si>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</si>
  <si>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</si>
  <si>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</si>
  <si>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</si>
  <si>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</si>
  <si>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</si>
  <si>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</si>
  <si>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</si>
  <si>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</si>
  <si>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</si>
  <si>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</si>
  <si>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</si>
  <si>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</si>
  <si>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</si>
  <si>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</si>
  <si>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111301111</t>
  </si>
  <si>
    <t>Sejmutí drnu tl do 100 mm s přemístěním do 50 m nebo naložením na dopravní prostředek</t>
  </si>
  <si>
    <t>m2</t>
  </si>
  <si>
    <t>CS ÚRS 2019 01</t>
  </si>
  <si>
    <t>4</t>
  </si>
  <si>
    <t>-1006357395</t>
  </si>
  <si>
    <t>PP</t>
  </si>
  <si>
    <t>Sejmutí drnu tl. do 100 mm, v jakékoliv ploše</t>
  </si>
  <si>
    <t>PSC</t>
  </si>
  <si>
    <t xml:space="preserve">Poznámka k souboru cen:_x000d_
1. V cenách jsou započteny i náklady na nařezání, vyrýpnutí, vyzvednutí, přemístění a složení sejmutého drnu na vzdálenost do 50 m nebo s naložením na dopravní prostředek. 2. V ceně nejsou započteny náklady na zálivku před sejmutím drnu. Pro tyto práce lze použít ceny části C02 souboru cen 185 80-43 Zalití rostlin vodou. 3. Ceny jsou určeny jen pro sejmutí drnu pro drnování. 4. Sejmutím drnu se rozumí sejmutí pláství nebo pásů drnu v takové jakosti, aby se jich mohlo použít pro další drnování. 5. Ceny nejsou určeny k pokládce travního drnu (koberce). Tyto práce se oceňují cenami souboru cen 181 4.-11 Založení trávníku 6. Ceny lze použít při zakládání záhonů pro výsadbu rostlin z důvodu snížení profilu terénu. </t>
  </si>
  <si>
    <t>VV</t>
  </si>
  <si>
    <t>"dle technické zprávy, výkresových příloh projektové dokumentace a dle výkazu projektanta"</t>
  </si>
  <si>
    <t>"Sejmutí drnu tl. 100 mm"</t>
  </si>
  <si>
    <t>767,540</t>
  </si>
  <si>
    <t>113106132</t>
  </si>
  <si>
    <t>Rozebrání dlažeb z betonových nebo kamenných dlaždic komunikací pro pěší strojně pl do 50 m2</t>
  </si>
  <si>
    <t>327345070</t>
  </si>
  <si>
    <t>Rozebrání dlažeb komunikací pro pěší s přemístěním hmot na skládku na vzdálenost do 3 m nebo s naložením na dopravní prostředek s ložem z kameniva nebo živice a s jakoukoliv výplní spár strojně plochy jednotlivě do 50 m2 z betonových nebo kameninových dlaždic, desek nebo tvarovek</t>
  </si>
  <si>
    <t xml:space="preserve">Poznámka k souboru cen:_x000d_
1. Ceny jsou určeny pro rozebrání dlažeb včetně odstranění lože.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 3. V cenách nejsou započteny náklady na popř. nutné očištění: a) dlažebních nebo mozaikových kostek, které se oceňuje cenami souboru cen 979 07-11 Očištění vybouraných dlažebních kostek části C01, b) betonových, kameninových nebo kamenných desek nebo dlaždic, které se oceňuje cenami souboru cen 979 0 . - . . Očištění vybouraných obrubníků, krajníků, desek nebo dílců části C01. 4. Přemístění vybourané dlažby včetně materiálu z lože a spár na vzdálenost přes 3 m se oceňuje cenami souborů cen 997 22-1 Vodorovná doprava suti a vybouraných hmot. </t>
  </si>
  <si>
    <t xml:space="preserve">"Předlažba plochy z bet. dlažby 300/300mm"       1,550</t>
  </si>
  <si>
    <t>3</t>
  </si>
  <si>
    <t>113106134</t>
  </si>
  <si>
    <t>Rozebrání dlažeb ze zámkových dlaždic komunikací pro pěší strojně pl do 50 m2</t>
  </si>
  <si>
    <t>1096718729</t>
  </si>
  <si>
    <t>Rozebrání dlažeb komunikací pro pěší s přemístěním hmot na skládku na vzdálenost do 3 m nebo s naložením na dopravní prostředek s ložem z kameniva nebo živice a s jakoukoliv výplní spár strojně plochy jednotlivě do 50 m2 ze zámkové dlažby</t>
  </si>
  <si>
    <t xml:space="preserve">"Rozebrání plochy ze zámkové dlažby"        21,150</t>
  </si>
  <si>
    <t xml:space="preserve">"Předlažba plochy ze zámkové dlažby"       6,350</t>
  </si>
  <si>
    <t>Součet</t>
  </si>
  <si>
    <t>113106185</t>
  </si>
  <si>
    <t>Rozebrání dlažeb vozovek z drobných kostek s ložem z kameniva strojně pl do 50 m2</t>
  </si>
  <si>
    <t>-821699916</t>
  </si>
  <si>
    <t>Rozebrání dlažeb a dílců vozovek a ploch s přemístěním hmot na skládku na vzdálenost do 3 m nebo s naložením na dopravní prostředek, s jakoukoliv výplní spár strojně plochy jednotlivě do 50 m2 z drobných kostek nebo odseků s ložem z kameniva</t>
  </si>
  <si>
    <t xml:space="preserve">Poznámka k souboru cen:_x000d_
1. Ceny jsou určeny pro rozebrání dlažeb a dílců včetně odstranění lože.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 3. V cenách nejsou započteny náklady na popř. nutné očištění: a) dlažebních, které se oceňuje cenami souboru cen 979 07-11 Očištění vybouraných dlažebních kostek části C01, b) betonových, kameninových nebo kamenných desek nebo dlaždic, které se oceňuje cenami souboru cen 979 0 . - . . Očištění vybouraných obrubníků, krajníků, desek nebo dílců části C01. 4. Přemístění vybourané dlažby včetně materiálu z lože a spár na vzdálenost přes 3 m se oceňuje cenami souborů cen 997 22-1 Vodorovná doprava suti a vybouraných hmot. </t>
  </si>
  <si>
    <t xml:space="preserve">"Plocha předlažby stávajícího nájezdu na most - žulová kostka 100/100mm"       26,210</t>
  </si>
  <si>
    <t xml:space="preserve">"Předlažba plochy z kostky 100/100mm"       5,760</t>
  </si>
  <si>
    <t>5</t>
  </si>
  <si>
    <t>113107131</t>
  </si>
  <si>
    <t>Odstranění podkladu z betonu prostého tl 150 mm ručně</t>
  </si>
  <si>
    <t>1679979364</t>
  </si>
  <si>
    <t>Odstranění podkladů nebo krytů ručně s přemístěním hmot na skládku na vzdálenost do 3 m nebo s naložením na dopravní prostředek z betonu prostého, o tl. vrstvy přes 100 do 150 mm</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</si>
  <si>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Ceny a) –7111 až –7113, –7151 až -7153, -7211 až -7213 a -7311 až -7313 lze použít i pro odstranění podkladů nebo krytů ze štěrkopísku, škváry, strusky nebo z mechanicky zpevněných zemin, b) –7121 až 7125, –7161 až -7165, -7221 až -7225 a -7321 až -7325 lze použít i pro odstranění podkladů nebo krytů ze zemin stabilizovaných vápnem, c) –7130 až -7134, –7170 až -7174, –7230 až -7234 a -7330 až -7334 lze použít i pro odstranění dlažeb uložených do betonového lože a dlažeb z mozaiky uložených do cementové malty nebo podkladu ze zemin stabilizovaných cementem. 3. Ceny lze použít i pro odstranění podkladů nebo krytů opatřených živičnými postřiky nebo nátěry. 4. Ceny odlišené podle tloušťky (např. do 100 mm, do 200 mm) jsou určeny vždy pro celou tloušťku jednotlivých konstrukcí.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6. Přemístění vybouraného materiálu větší vzdálenost, než je uvedeno, se oceňuje cenami souborů cen 997 22-1 Vodorovná doprava suti. 7. Ceny -714 . , -718 . , –724 . a -734 . nelze použít pro odstranění podkladu nebo krytu frézováním. </t>
  </si>
  <si>
    <t xml:space="preserve">"Odstranění betonové plochy tl. 150mm"       2,360</t>
  </si>
  <si>
    <t>6</t>
  </si>
  <si>
    <t>113107242</t>
  </si>
  <si>
    <t>Odstranění podkladu živičného tl 100 mm strojně pl přes 200 m2</t>
  </si>
  <si>
    <t>-705306913</t>
  </si>
  <si>
    <t>Odstranění podkladů nebo krytů strojně plochy jednotlivě přes 200 m2 s přemístěním hmot na skládku na vzdálenost do 20 m nebo s naložením na dopravní prostředek živičných, o tl. vrstvy přes 50 do 100 mm</t>
  </si>
  <si>
    <t xml:space="preserve">"Vybourání asfaltového popvrchu tl. 100mm"       790,080</t>
  </si>
  <si>
    <t>7</t>
  </si>
  <si>
    <t>113154112</t>
  </si>
  <si>
    <t>Frézování živičného krytu tl 40 mm pruh š 0,5 m pl do 500 m2 bez překážek v trase</t>
  </si>
  <si>
    <t>254335092</t>
  </si>
  <si>
    <t xml:space="preserve">Frézování živičného podkladu nebo krytu  s naložením na dopravní prostředek plochy do 500 m2 bez překážek v trase pruhu šířky do 0,5 m, tloušťky vrstvy 40 mm</t>
  </si>
  <si>
    <t xml:space="preserve">Poznámka k souboru cen:_x000d_
1. V cenách jsou započteny i náklady na: a) vodu pro chlazení zubů frézy, b) opotřebování frézovacích nástrojů, c) naložení odfrézovaného materiálu na dopravní prostředek. 2. V cenách nejsou započteny náklady na: a) nutné ruční odstranění (vybourání) živičného krytu kolem překážek, které se oceňují cenami souboru cen 113 10-7 Odstranění podkladů nebo krytů této části katalogu, b) očištění povrchu odfrézované plochy, které se oceňují cenami souboru cen 938 90-9 Odstranění bláta, prachu z povrchu podkladu nebo krytu části C01 tohoto katalogu. 3. Množství měrných jednotek pro rozpočet určí projekt. Drobné překážky, např. vpusti, uzávěry, sloupy (plochy do 2 m2) se z celkové frézované plochy neodečítají. 4. Tloušťku frézované vrstvy určí projekt a měří se tloušťka jednotlivých záběrů v mm. 5. Cena s překážkami je určena v případech, kdy: a) na 200 m2 frézované plochy se vyskytne v průměru více než jedna vpusť nebo vstup inženýrských sítí, popř. stožár, vstupní ostrůvek apod., b) jsou-li podél frézované plochy osazeny obrubníky s výškovým rozdílem horní plochy obrubníku od frézované plochy větší než 250 mm. 6. Překážkami se rozumějí obrubníky nebo krajníky, pokud výškový rozdíl horní plochy obrubníku od frézované plochy je větší než 250 mm, vpusti nebo vstupy inženýrských sítí, stožáry, nástupní a ochranné ostrůvky apod. </t>
  </si>
  <si>
    <t xml:space="preserve">"Frézování asfaltu v tl. 40mm"       3,820</t>
  </si>
  <si>
    <t>8</t>
  </si>
  <si>
    <t>113202111</t>
  </si>
  <si>
    <t>Vytrhání obrub krajníků obrubníků stojatých</t>
  </si>
  <si>
    <t>m</t>
  </si>
  <si>
    <t>1379618630</t>
  </si>
  <si>
    <t xml:space="preserve">Vytrhání obrub  s vybouráním lože, s přemístěním hmot na skládku na vzdálenost do 3 m nebo s naložením na dopravní prostředek z krajníků nebo obrubníků stojatých</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</si>
  <si>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</si>
  <si>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 xml:space="preserve">"Odstranění silničního obrubníku i s bet. ložem"         40,060</t>
  </si>
  <si>
    <t>9</t>
  </si>
  <si>
    <t>122202202</t>
  </si>
  <si>
    <t>Odkopávky a prokopávky nezapažené pro silnice objemu do 1000 m3 v hornině tř. 3</t>
  </si>
  <si>
    <t>m3</t>
  </si>
  <si>
    <t>218874444</t>
  </si>
  <si>
    <t xml:space="preserve">Odkopávky a prokopávky nezapažené pro silnice  s přemístěním výkopku v příčných profilech na vzdálenost do 15 m nebo s naložením na dopravní prostředek v hornině tř. 3 přes 100 do 1 000 m3</t>
  </si>
  <si>
    <t xml:space="preserve">Poznámka k souboru cen:_x000d_
1. Ceny jsou určeny pro vykopávky: a) příkopů pro silnice a to i tehdy, jsou-li vykopávky příkopů prováděny samostatně, b) v zemnících na suchu, jestliže tyto zemníky přímo souvisejí s odkopávkami nebo prokopávkami pro spodní stavbu silnic. Vykopávky v ostatních zemnících se oceňují podle kapitoly. 3*2 Zemníky Všeobecných podmínek tohoto katalogu. c) při zahlubování silnic pro mimoúrovňové křížení a pro vykopávky pod mosty provedenými v předepsaném předstihu. Část vykopávky mezi svislými rovinami proloženými vnějšími hranami mostu se oceňují: - při objemu do 1 000 m3 cenami pro množství do 100 m3 - při objemu přes 1 000 m3 cenami pro množství přes 100 do 1 000 m3. d) pro sejmutí podorničí s přihlédnutím k ustanovení čl. 3112 Všeobecných podmínek katalogu. 2. Ceny nelze použít pro odkopávky a prokopávky v zapažených prostorách; tyto zemní práce se oceňují podle čl. 3116 Všeobecných podmínek tohoto katalogu. 3. V cenách jsou započteny i náklady na vodorovné přemístění výkopku v příčných profilech na přilehlých svazích a příkopech. Vzdálenosti příčného přemístění se nezahrnují do střední vzdálenosti vodorovného přemístění výkopku. 4. Vodorovné přemístění výkopku z výkopiště na násypiště při jakékoliv šířce koruny se nepovažuje za vodorovné přemístění výkopku v příčném profilu, je-li při odkopávce nebo prokopávce mezi výkopištěm a násypištěm v příčném profilu dopravní nebo jiný pruh, na němž projekt vylučuje rušení provozu prováděním zemních prací. Takové přemístění výkopku se oceňuje podle čl. 3162 Všeobecných podmínek tohoto katalogu. 5. Přemístění výkopku v příčných profilech na vzdálenost přes 15 m se oceňuje cenami souboru cen 162 .0-1 . Vodorovné přemístění výkopku části A 01 Společné zemní práce tohoto katalogu </t>
  </si>
  <si>
    <t>"Výkopy pro novou konstrukci komunikace"</t>
  </si>
  <si>
    <t>935,150*1,10*0,440</t>
  </si>
  <si>
    <t>"Výkopy pro novou konstrukci parkovacích stání"</t>
  </si>
  <si>
    <t>140,450*1,10*0,420</t>
  </si>
  <si>
    <t>"Výkop pro novou konstrukci doplnění chodníků"</t>
  </si>
  <si>
    <t>0,250*1,10*5,650</t>
  </si>
  <si>
    <t>"Výkopy pro sanaci tl. 150mm"</t>
  </si>
  <si>
    <t>0,150*1,10*(935,150+140,460)</t>
  </si>
  <si>
    <t>10</t>
  </si>
  <si>
    <t>132201101</t>
  </si>
  <si>
    <t>Hloubení rýh š do 600 mm v hornině tř. 3 objemu do 100 m3</t>
  </si>
  <si>
    <t>1106743700</t>
  </si>
  <si>
    <t xml:space="preserve">Hloubení zapažených i nezapažených rýh šířky do 600 mm  s urovnáním dna do předepsaného profilu a spádu v hornině tř. 3 do 100 m3</t>
  </si>
  <si>
    <t xml:space="preserve">Poznámka k souboru cen:_x000d_
1. V cenách jsou započteny i náklady na přehození výkopku na přilehlém terénu na vzdálenost do 3 m od podélné osy rýhy nebo naložení na dopravní prostředek. 2. Ceny jsou určeny pro rýhy: a) šířky přes 200 do 300 mm a hloubky do 750 mm, b) šířky přes 300 do 400 mm a hloubky do 1 000 mm, c) šířky přes 400 do 500 mm a hloubky do 1 250 mm, d) šířky přes 500 do 600 mm a hloubky do 1 500 mm. 3. Náklady na svislé přemístění výkopku nad 1 m hloubky se určí dle ustanovení článku č. 3161 všeobecných podmínek katalogu. </t>
  </si>
  <si>
    <t xml:space="preserve">"Výkop pro drenážní potrubí"        143,330*0,50*0,250</t>
  </si>
  <si>
    <t xml:space="preserve">"Výkop pro vsakovací žebro"        0,50*0,250*(46,820+48,350+35,340)</t>
  </si>
  <si>
    <t xml:space="preserve">"Výkop pro betonové žlabovky"       39,170*0,750*0,550</t>
  </si>
  <si>
    <t xml:space="preserve">"Výkop pro chráničky kabelů CETIN"       (1,10-0,440)*28,150*0,60</t>
  </si>
  <si>
    <t>11</t>
  </si>
  <si>
    <t>162701105</t>
  </si>
  <si>
    <t>Vodorovné přemístění do 10000 m výkopku/sypaniny z horniny tř. 1 až 4</t>
  </si>
  <si>
    <t>522869608</t>
  </si>
  <si>
    <t xml:space="preserve">Vodorovné přemístění výkopku nebo sypaniny po suchu  na obvyklém dopravním prostředku, bez naložení výkopku, avšak se složením bez rozhrnutí z horniny tř. 1 až 4 na vzdálenost přes 9 000 do 10 000 m</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</si>
  <si>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 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</si>
  <si>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"vzdálenost skládky do 15 km"</t>
  </si>
  <si>
    <t xml:space="preserve">"výkopy - viz pol. 122202202"          696,531</t>
  </si>
  <si>
    <t xml:space="preserve">"výkopy - viz pol. 132201101"          61,535</t>
  </si>
  <si>
    <t xml:space="preserve">"sejmutý drn - viz pol. 111301111"         767,540*0,10</t>
  </si>
  <si>
    <t>12</t>
  </si>
  <si>
    <t>162701109</t>
  </si>
  <si>
    <t>Příplatek k vodorovnému přemístění výkopku/sypaniny z horniny tř. 1 až 4 ZKD 1000 m přes 10000 m</t>
  </si>
  <si>
    <t>1744785880</t>
  </si>
  <si>
    <t xml:space="preserve">Vodorovné přemístění výkopku nebo sypaniny po suchu  na obvyklém dopravním prostředku, bez naložení výkopku, avšak se složením bez rozhrnutí z horniny tř. 1 až 4 na vzdálenost Příplatek k ceně za každých dalších i započatých 1 000 m</t>
  </si>
  <si>
    <t xml:space="preserve">"viz pol. 162701105"        834,820*(15-10)</t>
  </si>
  <si>
    <t>13</t>
  </si>
  <si>
    <t>171201211</t>
  </si>
  <si>
    <t>Poplatek za uložení stavebního odpadu - zeminy a kameniva na skládce</t>
  </si>
  <si>
    <t>t</t>
  </si>
  <si>
    <t>-297925863</t>
  </si>
  <si>
    <t>Poplatek za uložení stavebního odpadu na skládce (skládkovné) zeminy a kameniva zatříděného do Katalogu odpadů pod kódem 170 504</t>
  </si>
  <si>
    <t xml:space="preserve">Poznámka k souboru cen:_x000d_
1. Ceny uvedené v souboru cen lze po dohodě upravit podle místních podmínek. </t>
  </si>
  <si>
    <t xml:space="preserve">"viz pol. 162701105"      834,820*1,90</t>
  </si>
  <si>
    <t>14</t>
  </si>
  <si>
    <t>171-R-001</t>
  </si>
  <si>
    <t>Nákup zeminy vhodné pro ohumusování, včetně naložení, složení a dovozu na místo stavby</t>
  </si>
  <si>
    <t>-1652504911</t>
  </si>
  <si>
    <t xml:space="preserve">"viz pol. 181301112"       658,220*0,150</t>
  </si>
  <si>
    <t>174101101</t>
  </si>
  <si>
    <t>Zásyp jam, šachet rýh nebo kolem objektů sypaninou se zhutněním</t>
  </si>
  <si>
    <t>-1509467091</t>
  </si>
  <si>
    <t xml:space="preserve">Zásyp sypaninou z jakékoliv horniny  s uložením výkopku ve vrstvách se zhutněním jam, šachet, rýh nebo kolem objektů v těchto vykopávkách</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</si>
  <si>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</si>
  <si>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 xml:space="preserve">"Zásyp chrániček štěrkopískem 0/16mm"        (1,0-0,440)*28,150*0,60</t>
  </si>
  <si>
    <t>16</t>
  </si>
  <si>
    <t>M</t>
  </si>
  <si>
    <t>58337302</t>
  </si>
  <si>
    <t>štěrkopísek frakce 0/16</t>
  </si>
  <si>
    <t>-1457704192</t>
  </si>
  <si>
    <t xml:space="preserve">"viz pol. 174101101"    9,458*2,05</t>
  </si>
  <si>
    <t>17</t>
  </si>
  <si>
    <t>181301112</t>
  </si>
  <si>
    <t>Rozprostření ornice tl vrstvy do 150 mm pl přes 500 m2 v rovině nebo ve svahu do 1:5</t>
  </si>
  <si>
    <t>-1377441095</t>
  </si>
  <si>
    <t>Rozprostření a urovnání ornice v rovině nebo ve svahu sklonu do 1:5 při souvislé ploše přes 500 m2, tl. vrstvy přes 100 do 150 mm</t>
  </si>
  <si>
    <t xml:space="preserve">Poznámka k souboru cen:_x000d_
1. V ceně jsou započteny i náklady na případné nutné přemístění hromad nebo dočasných skládek na místo spotřeby ze vzdálenosti do 30 m. 2. V ceně nejsou započteny náklady na získání ornice; toto získání se oceňuje cenami souboru cen 121 10-11 Sejmutí ornice. 3. Případné nakládání ornice, v souvislosti s pozn. č. 2 se oceňuje cenami souboru cen 167 10-11 Nakládání, skládání a překládání neulehlého výkopku nebo sypaniny.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 </t>
  </si>
  <si>
    <t xml:space="preserve">"tl. 150 mm"        658,220</t>
  </si>
  <si>
    <t>18</t>
  </si>
  <si>
    <t>181411131</t>
  </si>
  <si>
    <t>Založení parkového trávníku výsevem plochy do 1000 m2 v rovině a ve svahu do 1:5</t>
  </si>
  <si>
    <t>345336549</t>
  </si>
  <si>
    <t>Založení trávníku na půdě předem připravené plochy do 1000 m2 výsevem včetně utažení parkového v rovině nebo na svahu do 1:5</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</si>
  <si>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</si>
  <si>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 xml:space="preserve">"viz pol. 181301112"      658,220</t>
  </si>
  <si>
    <t>19</t>
  </si>
  <si>
    <t>005724100</t>
  </si>
  <si>
    <t>osivo směs travní parková</t>
  </si>
  <si>
    <t>kg</t>
  </si>
  <si>
    <t>-1569208687</t>
  </si>
  <si>
    <t xml:space="preserve">"viz pol. 181411131"       </t>
  </si>
  <si>
    <t xml:space="preserve">"spotřeba 30 g / m2"      658,220*0,030</t>
  </si>
  <si>
    <t>20</t>
  </si>
  <si>
    <t>181951102</t>
  </si>
  <si>
    <t>Úprava pláně v hornině tř. 1 až 4 se zhutněním</t>
  </si>
  <si>
    <t>1512634835</t>
  </si>
  <si>
    <t xml:space="preserve">Úprava pláně vyrovnáním výškových rozdílů  v hornině tř. 1 až 4 se zhutněním</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</si>
  <si>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</si>
  <si>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 xml:space="preserve">"Úprava zemní pláně pro novou konstrukci komunikace"        935,150*1,10</t>
  </si>
  <si>
    <t xml:space="preserve">"Úprava zemní pláně pro novou konstrukci parkoviště"       140,450*1,10</t>
  </si>
  <si>
    <t xml:space="preserve">"Úprava zemní pláně pro doplnění chodníku"       5,650*1,10</t>
  </si>
  <si>
    <t xml:space="preserve">"Úprava parapláně pod sanaci"        1,10*(935,150+140,460)</t>
  </si>
  <si>
    <t>185802113</t>
  </si>
  <si>
    <t>Hnojení půdy umělým hnojivem na široko v rovině a svahu do 1:5</t>
  </si>
  <si>
    <t>-641260922</t>
  </si>
  <si>
    <t xml:space="preserve">Hnojení půdy nebo trávníku  v rovině nebo na svahu do 1:5 umělým hnojivem na široko</t>
  </si>
  <si>
    <t xml:space="preserve">Poznámka k souboru cen:_x000d_
1. V cenách jsou započteny i náklady na rozprostření nebo rozdělení hnojiva. 2. V cenách o sklonu svahu přes 1:1 jsou uvažovány podmínky pro svahy běžně schůdné; bez použití lezeckých technik. V případě použití lezeckých technik se tyto náklady oceňují individuálně. </t>
  </si>
  <si>
    <t xml:space="preserve">"Startovací granulované kombinované hnojivo pro trávník  35g/m2"</t>
  </si>
  <si>
    <t>658,220*0,035*0,001</t>
  </si>
  <si>
    <t>22</t>
  </si>
  <si>
    <t>251-R-001</t>
  </si>
  <si>
    <t>Startovací granulované kombinované hnojivo pro trávník</t>
  </si>
  <si>
    <t>-1966082964</t>
  </si>
  <si>
    <t xml:space="preserve">"viz pol. 185802113"       658,220*0,035</t>
  </si>
  <si>
    <t>Zakládání</t>
  </si>
  <si>
    <t>23</t>
  </si>
  <si>
    <t>211531111</t>
  </si>
  <si>
    <t>Výplň odvodňovacích žeber nebo trativodů kamenivem hrubým drceným frakce 16 až 63 mm</t>
  </si>
  <si>
    <t>2105913965</t>
  </si>
  <si>
    <t xml:space="preserve">Výplň kamenivem do rýh odvodňovacích žeber nebo trativodů  bez zhutnění, s úpravou povrchu výplně kamenivem hrubým drceným frakce 16 až 63 mm</t>
  </si>
  <si>
    <t xml:space="preserve">Poznámka k souboru cen:_x000d_
1. V ceně 51-1111 jsou započteny i náklady na průduchy vytvořené z lomového kamene. 2. V cenách 52-1111 až 58-1111 nejsou započteny náklady na zřízení průduchů; tyto práce se oceňují cenami: a) souboru cen 212 71-11 Trativody z trub z prostého betonu bez lože, b) souboru cen 212 75-5 . Trativody bez lože z drenážních trubek. 3. Množství měrných jednotek se určuje v m3 vyplňovaného prostoru. Objem potrubí a lože se do vyplňovaného prostoru nezapočítává. </t>
  </si>
  <si>
    <t>"Vsakovací drenážní žebro vyplněné štěrkodrtí 8/32 mm"</t>
  </si>
  <si>
    <t>0,50*0,250*(46,820+48,350+35,340)</t>
  </si>
  <si>
    <t>"Zásyp drenáží štěrkodrtí 8/32mm"</t>
  </si>
  <si>
    <t>143,330*0,50*0,250</t>
  </si>
  <si>
    <t>24</t>
  </si>
  <si>
    <t>212755214</t>
  </si>
  <si>
    <t>Trativody z drenážních trubek plastových flexibilních D 100 mm bez lože</t>
  </si>
  <si>
    <t>-885732047</t>
  </si>
  <si>
    <t xml:space="preserve">Trativody bez lože z drenážních trubek  plastových flexibilních D 100 mm</t>
  </si>
  <si>
    <t xml:space="preserve">Poznámka k souboru cen:_x000d_
1. Ceny jsou určeny pro uložení drenážních trubek do výkopu bez lože a obsypu. 2. Trativody včetně lože a obsypu trubek se ocení cenami souboru cen 212 75-2 . Trativody z drenážních trubek katalogu 827-1 Vedení trubní dálková a přípojná – vodovody a kanalizace. </t>
  </si>
  <si>
    <t xml:space="preserve">"Drenážní potrubí PVC DN110"       </t>
  </si>
  <si>
    <t>28,850+57,060+57,420</t>
  </si>
  <si>
    <t>25</t>
  </si>
  <si>
    <t>291111111</t>
  </si>
  <si>
    <t>Podklad pro zpevněné plochy z kameniva drceného 0 až 63 mm</t>
  </si>
  <si>
    <t>796751765</t>
  </si>
  <si>
    <t xml:space="preserve">Podklad pro zpevněné plochy  s rozprostřením a s hutněním z kameniva drceného frakce 0 - 63 mm</t>
  </si>
  <si>
    <t xml:space="preserve">Poznámka k souboru cen:_x000d_
1. Ceny jsou určeny pro zpevnění plochy při zakládání objektů mechanizmy o hmotnosti přes 20 t. 2. V cenách jsou započteny i náklady na štěrk, kamenivo nebo recyklát. 3. Podklady ze zemin upravených hydraulickými pojivy (vápno, cement, směs pojiv) se ocení cenami souboru cen 561 0. v katalogu 221 Komunikace pozemní a letiště </t>
  </si>
  <si>
    <t xml:space="preserve">"Sanace štěrkodrtí 0/63mm tl. 150mm"       (935,150+140,460)*1,10*0,150</t>
  </si>
  <si>
    <t>Svislé a kompletní konstrukce</t>
  </si>
  <si>
    <t>26</t>
  </si>
  <si>
    <t>321213345</t>
  </si>
  <si>
    <t>Zdivo nadzákladové z lomového kamene vodních staveb obkladní s vyspárováním</t>
  </si>
  <si>
    <t>-1866222076</t>
  </si>
  <si>
    <t xml:space="preserve">Zdivo nadzákladové z lomového kamene vodních staveb  přehrad, jezů a plavebních komor, spodní stavby vodních elektráren, odběrných věží a výpustných zařízení, opěrných zdí, šachet, šachtic a ostatních konstrukcí obkladní z lomového kamene lomařsky upraveného s vyspárováním, na cementovou maltu</t>
  </si>
  <si>
    <t xml:space="preserve">Poznámka k souboru cen:_x000d_
1. Ceny -3235, -3345, -3445 lze použít i pro dlažby z lomového kamene o sklonu přes 1:1. 2. Ceny -4511, -4591 lze použít i pro rovnaninu z lomového kamene o sklonu přes 1:1. 3. Objem se stanoví v m3 zdiva; objem dutin do 0,20 m3 jednotlivě se od celkového objemu neodečítá. </t>
  </si>
  <si>
    <t xml:space="preserve">"Vytvarování kamenné zdi potoku Brodečka"      1,920</t>
  </si>
  <si>
    <t>Vodorovné konstrukce</t>
  </si>
  <si>
    <t>27</t>
  </si>
  <si>
    <t>451317777</t>
  </si>
  <si>
    <t>Podklad nebo lože pod dlažbu vodorovný nebo do sklonu 1:5 z betonu prostého tl do 100 mm</t>
  </si>
  <si>
    <t>1840329907</t>
  </si>
  <si>
    <t xml:space="preserve">Podklad nebo lože pod dlažbu (přídlažbu)  v ploše vodorovné nebo ve sklonu do 1:5, tloušťky od 50 do 100 mm z betonu prostého</t>
  </si>
  <si>
    <t xml:space="preserve">Poznámka k souboru cen:_x000d_
1. Ceny lze použít i pro podklad nebo lože pod dlažby silničních příkopů a kuželů. 2. Ceny nelze použít pro: a) lože rigolů dlážděných, které je započteno v cenách souborů cen 597 . 6- . 1 Rigol dlážděný, 597 17- . 1 Rigol krajnicový s kamennou obrubou a 597 16-1111 Rigol dlážděný z lomového kamene, b) podklad nebo lože pod dlažby (přídlažby) související s vodotečí, které se oceňují cenami části A 01 katalogu 832-1 Hráze a úpravy na tocích - úpravy toků a kanálů. 3. V cenách -7777 Podklad z prohozené zeminy, -9777 Příplatek za dalších 10 mm tloušťky z prohozené zeminy, -9779 Příplatek za sklon přes 1:5 z prohozené zeminy jsou započteny i náklady na prohození zeminy. 4. V cenách nejsou započteny náklady na: a) opatření zeminy a její přemístění k místu zabudování, které se oceňují podle ustanovení čl. 3111 Všeobecných podmínek části A 01 tohoto katalogu, b) úpravu pláně, která se oceňuje u silnic cenami části A 01, u dálnic cenami části A 02 katalogu 800-1 Zemní práce, c) odklizení odpadu po prohození zeminy, které se oceňuje cenami části A 01 katalogu 800-1 Zemní práce, d) svahování, které se oceňuje cenami části A 01 katalogu 800-1 Zemní práce. </t>
  </si>
  <si>
    <t xml:space="preserve">"Betonové lože žlabovek C16/20 XF3"        39,170*0,750</t>
  </si>
  <si>
    <t>28</t>
  </si>
  <si>
    <t>451541111</t>
  </si>
  <si>
    <t>Lože pod potrubí otevřený výkop ze štěrkodrtě</t>
  </si>
  <si>
    <t>1213698190</t>
  </si>
  <si>
    <t>Lože pod potrubí, stoky a drobné objekty v otevřeném výkopu ze štěrkodrtě 0-63 mm</t>
  </si>
  <si>
    <t xml:space="preserve">Poznámka k souboru cen:_x000d_
1. Ceny -1111 a -1192 lze použít i pro zřízení sběrných vrstev nad drenážními trubkami. 2. V cenách -5111 a -1192 jsou započteny i náklady na prohození výkopku získaného při zemních pracích. </t>
  </si>
  <si>
    <t xml:space="preserve">"Podsyp žlabovek štěrkodrtí 8/32mm"       39,170*0,750*0,450</t>
  </si>
  <si>
    <t>29</t>
  </si>
  <si>
    <t>452311131</t>
  </si>
  <si>
    <t>Podkladní desky z betonu prostého tř. C 12/15 otevřený výkop</t>
  </si>
  <si>
    <t>-1356465568</t>
  </si>
  <si>
    <t>Podkladní a zajišťovací konstrukce z betonu prostého v otevřeném výkopu desky pod potrubí, stoky a drobné objekty z betonu tř. C 12/15</t>
  </si>
  <si>
    <t xml:space="preserve">Poznámka k souboru cen:_x000d_
1. Ceny -1121 až -1191 a -1192 lze použít i pro ochrannou vrstvu pod železobetonové konstrukce. 2. Ceny -2121 až -2191 a -2192 jsou určeny pro jakékoliv úkosy sedel. </t>
  </si>
  <si>
    <t>"dle projektové dokumentace, technické zprávy a výkazu projektanta"</t>
  </si>
  <si>
    <t xml:space="preserve">"Betonové lože C10/16 chrániček tl. 100mm"        28,150*0,60*0,10</t>
  </si>
  <si>
    <t>Komunikace pozemní</t>
  </si>
  <si>
    <t>30</t>
  </si>
  <si>
    <t>564841113</t>
  </si>
  <si>
    <t>Podklad ze štěrkodrtě ŠD tl 140 mm</t>
  </si>
  <si>
    <t>-1017875838</t>
  </si>
  <si>
    <t xml:space="preserve">Podklad ze štěrkodrti ŠD  s rozprostřením a zhutněním, po zhutnění tl. 140 mm</t>
  </si>
  <si>
    <t>"ŠD fr. 0-32 mm"</t>
  </si>
  <si>
    <t xml:space="preserve">"Plocha opravy komunikace - asfaltový beton - větev 1 - skladba 1"        935,150</t>
  </si>
  <si>
    <t xml:space="preserve">"Plocha nové konstrukce parkoviště - skladba 2"      140,450</t>
  </si>
  <si>
    <t>31</t>
  </si>
  <si>
    <t>564851111</t>
  </si>
  <si>
    <t>Podklad ze štěrkodrtě ŠD tl 150 mm</t>
  </si>
  <si>
    <t>1730022033</t>
  </si>
  <si>
    <t xml:space="preserve">Podklad ze štěrkodrti ŠD  s rozprostřením a zhutněním, po zhutnění tl. 150 mm</t>
  </si>
  <si>
    <t xml:space="preserve">"Plocha doplnění chodníků - betonová dlažba 100/200/60mm - barva přírodní - skladba 3"      4,10</t>
  </si>
  <si>
    <t xml:space="preserve">"Úprava ze slepecké dlažby 100/200/60mm na vjezdu - barva červená - skladba 3"       1,550</t>
  </si>
  <si>
    <t>32</t>
  </si>
  <si>
    <t>564851112</t>
  </si>
  <si>
    <t>Podklad ze štěrkodrtě ŠD tl 160 mm</t>
  </si>
  <si>
    <t>-290548799</t>
  </si>
  <si>
    <t xml:space="preserve">Podklad ze štěrkodrti ŠD  s rozprostřením a zhutněním, po zhutnění tl. 160 mm</t>
  </si>
  <si>
    <t>"ŠD fr. 0-63 mm"</t>
  </si>
  <si>
    <t>33</t>
  </si>
  <si>
    <t>564861111</t>
  </si>
  <si>
    <t>Podklad ze štěrkodrtě ŠD tl 200 mm</t>
  </si>
  <si>
    <t>1200211969</t>
  </si>
  <si>
    <t xml:space="preserve">Podklad ze štěrkodrti ŠD  s rozprostřením a zhutněním, po zhutnění tl. 200 mm</t>
  </si>
  <si>
    <t>34</t>
  </si>
  <si>
    <t>565145111</t>
  </si>
  <si>
    <t>Asfaltový beton vrstva podkladní ACP 16 (obalované kamenivo OKS) tl 60 mm š do 3 m</t>
  </si>
  <si>
    <t>1512499901</t>
  </si>
  <si>
    <t xml:space="preserve">Asfaltový beton vrstva podkladní ACP 16 (obalované kamenivo střednězrnné - OKS)  s rozprostřením a zhutněním v pruhu šířky do 3 m, po zhutnění tl. 60 mm</t>
  </si>
  <si>
    <t xml:space="preserve">Poznámka k souboru cen:_x000d_
1. ČSN EN 13108-1 připouští pro ACP 16 pouze tl. 50 až 80 mm. </t>
  </si>
  <si>
    <t>35</t>
  </si>
  <si>
    <t>573111112</t>
  </si>
  <si>
    <t>Postřik živičný infiltrační s posypem z asfaltu množství 1 kg/m2</t>
  </si>
  <si>
    <t>-9376275</t>
  </si>
  <si>
    <t>Postřik infiltrační PI z asfaltu silničního s posypem kamenivem, v množství 1,00 kg/m2</t>
  </si>
  <si>
    <t>36</t>
  </si>
  <si>
    <t>573211111</t>
  </si>
  <si>
    <t>Postřik živičný spojovací z asfaltu v množství 0,60 kg/m2</t>
  </si>
  <si>
    <t>2072718452</t>
  </si>
  <si>
    <t>Postřik spojovací PS bez posypu kamenivem z asfaltu silničního, v množství 0,60 kg/m2</t>
  </si>
  <si>
    <t>"postřik spojovací asfaltový 0,60 kg / m2"</t>
  </si>
  <si>
    <t xml:space="preserve">"Úprava asfaltu - nový asfaltový beton ACO 11 tl. 40mm + asf. spojovací postřik 0,6kg/m2"       3,820</t>
  </si>
  <si>
    <t>37</t>
  </si>
  <si>
    <t>577134111</t>
  </si>
  <si>
    <t>Asfaltový beton vrstva obrusná ACO 11 (ABS) tř. I tl 40 mm š do 3 m z nemodifikovaného asfaltu</t>
  </si>
  <si>
    <t>-417003087</t>
  </si>
  <si>
    <t xml:space="preserve">Asfaltový beton vrstva obrusná ACO 11 (ABS)  s rozprostřením a se zhutněním z nemodifikovaného asfaltu v pruhu šířky do 3 m tř. I, po zhutnění tl. 40 mm</t>
  </si>
  <si>
    <t xml:space="preserve">Poznámka k souboru cen:_x000d_
1. ČSN EN 13108-1 připouští pro ACO 11 pouze tl. 35 až 50 mm. </t>
  </si>
  <si>
    <t>38</t>
  </si>
  <si>
    <t>591211111</t>
  </si>
  <si>
    <t>Kladení dlažby z kostek drobných z kamene do lože z kameniva těženého tl 50 mm</t>
  </si>
  <si>
    <t>-951650640</t>
  </si>
  <si>
    <t xml:space="preserve">Kladení dlažby z kostek  s provedením lože do tl. 50 mm, s vyplněním spár, s dvojím beraněním a se smetením přebytečného materiálu na krajnici drobných z kamene, do lože z kameniva těženého</t>
  </si>
  <si>
    <t xml:space="preserve">Poznámka k souboru cen:_x000d_
1. Ceny 591 1.- pro dlažbu z kostek velkých jsou určeny pro dlažbu úhlopříčnou a řádkovou. 2. Ceny 591 2.- pro dlažbu z kostek drobných jsou určeny pro dlažbu úhlopříčnou, řádkovou a kroužkovou. 3. Dlažba vějířová z kostek drobných se oceňuje cenami 591 41-2111 a 591 44-2111 Kladení dlažby z mozaiky dvoubarevné a vícebarevné komunikací pro pěší. 4. V cenách jsou započteny i náklady na dodání hmot pro lože a na dodání téhož materiálu na výplň spár. 5. V cenách nejsou započteny náklady na: a) dodání dlažebních kostek, které se oceňuje ve specifikaci; ztratné lze dohodnout - u velkých kostek ve výši 1 %, - u drobných kostek ve výši 2 %, b) vyplnění spár dlažby živičnou zálivkou, které se oceňuje cenami souboru cen 599 1 . -11 Zálivka živičná spár dlažby. 6. Část lože přesahující tloušťku 50 mm se oceňuje cenami souboru cen 451 31-97 Příplatek za každých dalších 10 mm tloušťky podkladu nebo lože. </t>
  </si>
  <si>
    <t xml:space="preserve">"Předlažba plochy z kostky 100/100mm"      5,760</t>
  </si>
  <si>
    <t>39</t>
  </si>
  <si>
    <t>596211110</t>
  </si>
  <si>
    <t>Kladení zámkové dlažby komunikací pro pěší tl 60 mm skupiny A pl do 50 m2</t>
  </si>
  <si>
    <t>-352367176</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</si>
  <si>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do 50 m2</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</si>
  <si>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</si>
  <si>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 xml:space="preserve">"Úprava ze slepecké dlažby 100/200/60mm na vjezdu - barva červená - skladba 3"      1,550</t>
  </si>
  <si>
    <t>40</t>
  </si>
  <si>
    <t>59245018</t>
  </si>
  <si>
    <t>dlažba skladebná betonová 200x100x60mm přírodní</t>
  </si>
  <si>
    <t>71856433</t>
  </si>
  <si>
    <t>"viz pol. 596211110 + ztratné 3%"</t>
  </si>
  <si>
    <t>4,10*1,03</t>
  </si>
  <si>
    <t>41</t>
  </si>
  <si>
    <t>59245006</t>
  </si>
  <si>
    <t>dlažba skladebná betonová pro nevidomé 200x100x60mm barevná</t>
  </si>
  <si>
    <t>1182240137</t>
  </si>
  <si>
    <t xml:space="preserve">"červená"        1,550*1,03</t>
  </si>
  <si>
    <t>42</t>
  </si>
  <si>
    <t>596212212</t>
  </si>
  <si>
    <t>Kladení zámkové dlažby pozemních komunikací tl 80 mm skupiny A pl do 300 m2</t>
  </si>
  <si>
    <t>-229581629</t>
  </si>
  <si>
    <t>Kladení dlažby z betonových zámkových dlaždic pozemních komunikací s ložem z kameniva těženého nebo drceného tl. do 50 mm, s vyplněním spár, s dvojitým hutněním vibrováním a se smetením přebytečného materiálu na krajnici tl. 80 mm skupiny A, pro plochy přes 100 do 300 m2</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</si>
  <si>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50 mm se oceňuje cenami souboru cen 451 ..-9 Příplatek za každých dalších 10 mm tloušťky podkladu nebo lože. </t>
  </si>
  <si>
    <t>"lože z drceného kameniva fr. 4-8 mm tl. 40 mm"</t>
  </si>
  <si>
    <t xml:space="preserve">"Plocha nové konstrukce parkoviště - skladba 2"       140,450</t>
  </si>
  <si>
    <t>43</t>
  </si>
  <si>
    <t>59245-R1</t>
  </si>
  <si>
    <t>dlažba skladebná betonová vegatační 20x20x8 cm přírodní</t>
  </si>
  <si>
    <t>-1079818762</t>
  </si>
  <si>
    <t>"viz pol. 596212212 + ztratné 2%"</t>
  </si>
  <si>
    <t>140,450*1,02</t>
  </si>
  <si>
    <t>44</t>
  </si>
  <si>
    <t>596811120</t>
  </si>
  <si>
    <t>Kladení betonové dlažby komunikací pro pěší do lože z kameniva vel do 0,09 m2 plochy do 50 m2</t>
  </si>
  <si>
    <t>-1499750936</t>
  </si>
  <si>
    <t>Kladení dlažby z betonových nebo kameninových dlaždic komunikací pro pěší s vyplněním spár a se smetením přebytečného materiálu na vzdálenost do 3 m s ložem z kameniva těženého tl. do 30 mm velikosti dlaždic do 0,09 m2 (bez zámku), pro plochy do 50 m2</t>
  </si>
  <si>
    <t xml:space="preserve">Poznámka k souboru cen:_x000d_
1. V cenách jsou započteny i náklady na dodání hmot pro lože a na dodání materiálu pro výplň spár. 2. V cenách nejsou započteny náklady na dodání dlaždic, které se oceňují ve specifikaci; ztratné lze dohodnout u plochy a) do 100 m2 ve výši 3 %, b) přes 100 do 300 m2 ve výši 2 %, c) přes 300 m2 ve výši 1 %. 3. Část lože přesahující tloušťku 30 mm se oceňuje cenami souboru cen 451 . . -9 . Příplatek za každých dalších 10 mm tloušťky podkladu nebo lože. </t>
  </si>
  <si>
    <t>Trubní vedení</t>
  </si>
  <si>
    <t>45</t>
  </si>
  <si>
    <t>87135-R1</t>
  </si>
  <si>
    <t>Montáž chráničky z kabelových žlabů PVC 120/100 s víkem</t>
  </si>
  <si>
    <t>1136795564</t>
  </si>
  <si>
    <t>28,150</t>
  </si>
  <si>
    <t>46</t>
  </si>
  <si>
    <t>345-R-001</t>
  </si>
  <si>
    <t>chránička kabelových žlabů PVC 120/100 s víkem</t>
  </si>
  <si>
    <t>-176396652</t>
  </si>
  <si>
    <t>"viz pol. 87135-R1"</t>
  </si>
  <si>
    <t>47</t>
  </si>
  <si>
    <t>899331111</t>
  </si>
  <si>
    <t>Výšková úprava uličního vstupu nebo vpusti do 200 mm zvýšením poklopu</t>
  </si>
  <si>
    <t>kus</t>
  </si>
  <si>
    <t>24029443</t>
  </si>
  <si>
    <t xml:space="preserve">Výšková úprava uličního vstupu nebo vpusti do 200 mm  zvýšením poklopu</t>
  </si>
  <si>
    <t xml:space="preserve">Poznámka k souboru cen:_x000d_
1. V cenách jsou započteny i náklady na: a) odbourání dosavadního krytu, podkladu, nadezdívky nebo prstence s odklizením vybouraných hmot do 3 m, b) zarovnání plochy nadezdívky cementovou maltou, c) podbetonování nebo podezdění rámu, d) odstranění a znovuosazení rámu, poklopu, mříže, krycího hrnce nebo hydrantu, e) úpravu a doplnění krytu popř. podkladu vozovky v místě provedené výškové úpravy. 2. V cenách nejsou započteny náklady na příp. nutné dodání nové mříže, rámu, poklopu nebo krycího hrnce. Jejich dodání se oceňuje ve specifikaci, ztratné se nestanoví. </t>
  </si>
  <si>
    <t xml:space="preserve">"případné snížení"    </t>
  </si>
  <si>
    <t xml:space="preserve">"Výšková úprava kanalizačních šachet"       6,0</t>
  </si>
  <si>
    <t>48</t>
  </si>
  <si>
    <t>899431111</t>
  </si>
  <si>
    <t>Výšková úprava uličního vstupu nebo vpusti do 200 mm zvýšením krycího hrnce, šoupěte nebo hydrantu</t>
  </si>
  <si>
    <t>-834178497</t>
  </si>
  <si>
    <t xml:space="preserve">Výšková úprava uličního vstupu nebo vpusti do 200 mm  zvýšením krycího hrnce, šoupěte nebo hydrantu bez úpravy armatur</t>
  </si>
  <si>
    <t xml:space="preserve">"Výšková úprava šoupart a hydrantů na vodovodu"       8,0</t>
  </si>
  <si>
    <t>49</t>
  </si>
  <si>
    <t>899623151</t>
  </si>
  <si>
    <t>Obetonování potrubí nebo zdiva stok betonem prostým tř. C 16/20 otevřený výkop</t>
  </si>
  <si>
    <t>186279946</t>
  </si>
  <si>
    <t>Obetonování potrubí nebo zdiva stok betonem prostým v otevřeném výkopu, beton tř. C 16/20</t>
  </si>
  <si>
    <t xml:space="preserve">Poznámka k souboru cen:_x000d_
1. Obetonování zdiva stok ve štole se oceňuje cenami souboru cen 359 31-02 Výplň za rubem cihelného zdiva stok části A 03 tohoto katalogu. </t>
  </si>
  <si>
    <t xml:space="preserve">"Vyvrtání otvoru do bet. úpotrubí ø120mm pro napojení drenáže s obetonováním"         2*0,150</t>
  </si>
  <si>
    <t>Ostatní konstrukce a práce, bourání</t>
  </si>
  <si>
    <t>50</t>
  </si>
  <si>
    <t>914111111</t>
  </si>
  <si>
    <t>Montáž svislé dopravní značky do velikosti 1 m2 objímkami na sloupek nebo konzolu</t>
  </si>
  <si>
    <t>-1859330347</t>
  </si>
  <si>
    <t xml:space="preserve">Montáž svislé dopravní značky základní  velikosti do 1 m2 objímkami na sloupky nebo konzoly</t>
  </si>
  <si>
    <t xml:space="preserve">Poznámka k souboru cen:_x000d_
1. V cenách jsou započteny i náklady na montáž značek včetně upevňovacího materiálu na předem připravenou nosnou konstrukci (sloupek, konzolu, sloup). 2. V cenách nejsou započteny náklady na: a) dodání značek, tyto se oceňují ve specifikaci, b) na montáž a dodávku ocelových nosných konstrukcí – sloupků, konzol, tyto se oceňují cenami souboru cen 914 51 Montáž sloupku a 914 53 Montáž konzol a nástavců, c) nátěry, tyto se oceňují jako práce PSV příslušnými cenami katalogu 800-783 Nátěry, d) naložení a odklizení výkopku, tyto se oceňují cenami části A 01 katalogu 800-1 Zemní práce. 3. Ceny nelze použít pro osazení a montáž svislých dopravních značek: a) světelných, tyto se oceňují cenami katalogu 800-741 Elektroinstalace - silnoproud, b) upevněných na lanech nebo speciálních konstrukcích nesoucích více značek, tyto se oceňují individuálně. </t>
  </si>
  <si>
    <t xml:space="preserve">"Svislá dopravní značka B15 + pozinkovaný sloupek"       2,0</t>
  </si>
  <si>
    <t xml:space="preserve">"Svislá dopravní značka P4 + pozinkovaný sloupek"       1,0</t>
  </si>
  <si>
    <t>51</t>
  </si>
  <si>
    <t>40444110</t>
  </si>
  <si>
    <t>značka dopravní svislá zákazová B FeZn JAC 700mm</t>
  </si>
  <si>
    <t>1979402693</t>
  </si>
  <si>
    <t>"viz pol. 914111111"</t>
  </si>
  <si>
    <t xml:space="preserve">"Svislá dopravní značka B15 + pozinkovaný sloupek"      2,0</t>
  </si>
  <si>
    <t>52</t>
  </si>
  <si>
    <t>40444000</t>
  </si>
  <si>
    <t>značka dopravní svislá výstražná FeZn A1-A30 P1,P4 700mm</t>
  </si>
  <si>
    <t>1709970514</t>
  </si>
  <si>
    <t>53</t>
  </si>
  <si>
    <t>914511112</t>
  </si>
  <si>
    <t>Montáž sloupku dopravních značek délky do 3,5 m s betonovým základem a patkou</t>
  </si>
  <si>
    <t>1153552547</t>
  </si>
  <si>
    <t xml:space="preserve">Montáž sloupku dopravních značek  délky do 3,5 m do hliníkové patky</t>
  </si>
  <si>
    <t xml:space="preserve">Poznámka k souboru cen:_x000d_
1. V cenách jsou započteny i náklady na: a) vykopání jamek s odhozem výkopku na vzdálenost do 3 m, b) osazení sloupku včetně montáže a dodávky plastového víčka, 2. V cenách -1111 jsou započteny i náklady na betonový základ. 3. V cenách -1112 jsou započteny i náklady na hliníkovou patku s betonovým základem. 4. V cenách nejsou započteny náklady na: a) dodání sloupku, tyto se oceňují ve specifikaci b) naložení a odklizení výkopku, tyto se oceňují cenami části A01 katalogu 800-1 Zemní práce. </t>
  </si>
  <si>
    <t>54</t>
  </si>
  <si>
    <t>404452250</t>
  </si>
  <si>
    <t>sloupek pro dopravní značku Zn D 60mm v 3,5m</t>
  </si>
  <si>
    <t>1546297739</t>
  </si>
  <si>
    <t xml:space="preserve">"viz pol. 914511112"      3,0</t>
  </si>
  <si>
    <t>55</t>
  </si>
  <si>
    <t>916111122</t>
  </si>
  <si>
    <t>Osazení obruby z drobných kostek bez boční opěry do lože z betonu prostého</t>
  </si>
  <si>
    <t>-1625068119</t>
  </si>
  <si>
    <t xml:space="preserve">Osazení silniční obruby z dlažebních kostek v jedné řadě  s ložem tl. přes 50 do 100 mm, s vyplněním a zatřením spár cementovou maltou z drobných kostek bez boční opěry, do lože z betonu prostého tř. C 12/15</t>
  </si>
  <si>
    <t xml:space="preserve">Poznámka k souboru cen:_x000d_
1. Část lože z betonu prostého přesahující tl. 100 mm se oceňuje cenou 916 99-1121 Lože pod obrubníky, krajníky nebo obruby z dlažebních kostek. 2. V cenách nejsou započteny náklady na dodání dlažebních kostek, tyto se oceňují ve specifikaci. Množství uvedené ve specifikaci se určí jako součin celkové délky obrub a objemové hmotnosti 1 m obruby a to: a) 0,065 t/m pro velké kostky, b) 0,024 t/m pro malé kostky. Ztratné lze dohodnout ve výši 1 % pro velké kostky, 2 % pro malé kostky. 3. Osazení silniční obruby ze dvou řad kostek se oceňuje: a) bez boční opěry jako dvojnásobné množství silniční obruby z jedné řady kostek, b) s boční opěrou jako osazení silniční obruby z jedné řady kostek s boční opěrou a osazení silniční obruby z jedné řady kostek bez boční opěry. </t>
  </si>
  <si>
    <t>"Dvouřádek kostky 100/100mm do bet. lože C16/20 XF3 s opěrkou"</t>
  </si>
  <si>
    <t>8,510</t>
  </si>
  <si>
    <t>56</t>
  </si>
  <si>
    <t>916111123</t>
  </si>
  <si>
    <t>Osazení obruby z drobných kostek s boční opěrou do lože z betonu prostého</t>
  </si>
  <si>
    <t>752268199</t>
  </si>
  <si>
    <t xml:space="preserve">Osazení silniční obruby z dlažebních kostek v jedné řadě  s ložem tl. přes 50 do 100 mm, s vyplněním a zatřením spár cementovou maltou z drobných kostek s boční opěrou z betonu prostého tř. C 12/15, do lože z betonu prostého téže značky</t>
  </si>
  <si>
    <t>57</t>
  </si>
  <si>
    <t>58381007</t>
  </si>
  <si>
    <t>kostka dlažební žula drobná 8/10</t>
  </si>
  <si>
    <t>-293529191</t>
  </si>
  <si>
    <t>"viz pol. 916111122 + 916111123"</t>
  </si>
  <si>
    <t>8,510*0,10*2*1,01</t>
  </si>
  <si>
    <t>58</t>
  </si>
  <si>
    <t>916131213</t>
  </si>
  <si>
    <t>Osazení silničního obrubníku betonového stojatého s boční opěrou do lože z betonu prostého</t>
  </si>
  <si>
    <t>303135966</t>
  </si>
  <si>
    <t>Osazení silničního obrubníku betonového se zřízením lože, s vyplněním a zatřením spár cementovou maltou stojatého s boční opěrou z betonu prostého, do lože z betonu prostého</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</si>
  <si>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</si>
  <si>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"Betonový obrubník 150/250/1000mm do bet. lože C16/20 XF3"</t>
  </si>
  <si>
    <t>23,980+128,940+220,630+138,460+35,520</t>
  </si>
  <si>
    <t>59</t>
  </si>
  <si>
    <t>59217031</t>
  </si>
  <si>
    <t>obrubník betonový silniční 1000x150x250mm</t>
  </si>
  <si>
    <t>-131330158</t>
  </si>
  <si>
    <t xml:space="preserve">"viz pol. 916131213"       547,530*1,01</t>
  </si>
  <si>
    <t>60</t>
  </si>
  <si>
    <t>916231213</t>
  </si>
  <si>
    <t>Osazení chodníkového obrubníku betonového stojatého s boční opěrou do lože z betonu prostého</t>
  </si>
  <si>
    <t>-1445790663</t>
  </si>
  <si>
    <t>Osazení chodníkového obrubníku betonového se zřízením lože, s vyplněním a zatřením spár cementovou maltou stojatého s boční opěrou z betonu prostého, do lože z betonu prostého</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</si>
  <si>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</si>
  <si>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"Betonový obrubník 100/250/1000mm do bet. lože C16/20 XF3 s opěrkou"</t>
  </si>
  <si>
    <t>4,250+13,720+15,830+32,940</t>
  </si>
  <si>
    <t>61</t>
  </si>
  <si>
    <t>59217017</t>
  </si>
  <si>
    <t>obrubník betonový chodníkový 1000x100x250mm</t>
  </si>
  <si>
    <t>-509289480</t>
  </si>
  <si>
    <t>"viz pol. 916231213 + ztratné 1%"</t>
  </si>
  <si>
    <t>66,740*1,01</t>
  </si>
  <si>
    <t>62</t>
  </si>
  <si>
    <t>916991121</t>
  </si>
  <si>
    <t>Lože pod obrubníky, krajníky nebo obruby z dlažebních kostek z betonu prostého</t>
  </si>
  <si>
    <t>1759617116</t>
  </si>
  <si>
    <t xml:space="preserve">Lože pod obrubníky, krajníky nebo obruby z dlažebních kostek  z betonu prostého tř. C 16/20</t>
  </si>
  <si>
    <t>547,530*0,30*0,10</t>
  </si>
  <si>
    <t>66,740*0,20*0,10</t>
  </si>
  <si>
    <t>8,510*0,30*0,10</t>
  </si>
  <si>
    <t>63</t>
  </si>
  <si>
    <t>919726123</t>
  </si>
  <si>
    <t>Geotextilie pro ochranu, separaci a filtraci netkaná měrná hmotnost do 500 g/m2</t>
  </si>
  <si>
    <t>-954766979</t>
  </si>
  <si>
    <t>Geotextilie netkaná pro ochranu, separaci nebo filtraci měrná hmotnost přes 300 do 500 g/m2</t>
  </si>
  <si>
    <t xml:space="preserve">Poznámka k souboru cen:_x000d_
1. V cenách jsou započteny i náklady na položení a dodání geotextilie včetně přesahů. </t>
  </si>
  <si>
    <t>"netkaná PP geotextilie 500 g / m2"</t>
  </si>
  <si>
    <t>1,10*1,05*1,05*(935,150+140,460)</t>
  </si>
  <si>
    <t>64</t>
  </si>
  <si>
    <t>919732211</t>
  </si>
  <si>
    <t>Styčná spára napojení nového živičného povrchu na stávající za tepla š 15 mm hl 25 mm s prořezáním</t>
  </si>
  <si>
    <t>495375621</t>
  </si>
  <si>
    <t>Styčná pracovní spára při napojení nového živičného povrchu na stávající se zalitím za tepla modifikovanou asfaltovou hmotou s posypem vápenným hydrátem šířky do 15 mm, hloubky do 25 mm včetně prořezání spáry</t>
  </si>
  <si>
    <t xml:space="preserve">Poznámka k souboru cen:_x000d_
1. V cenách jsou započteny i náklady na vyčištění spár, na impregnaci a zalití spár včetně dodání hmot. </t>
  </si>
  <si>
    <t>"Dilatační řez asfaltem tl. 20mm se zalitím asf. modif. zálivkou"</t>
  </si>
  <si>
    <t>3,780</t>
  </si>
  <si>
    <t>65</t>
  </si>
  <si>
    <t>935112211</t>
  </si>
  <si>
    <t>Osazení příkopového žlabu do betonu tl 100 mm z betonových tvárnic š 800 mm</t>
  </si>
  <si>
    <t>1875778837</t>
  </si>
  <si>
    <t>Osazení betonového příkopového žlabu s vyplněním a zatřením spár cementovou maltou s ložem tl. 100 mm z betonu prostého z betonových příkopových tvárnic šířky přes 500 do 800 mm</t>
  </si>
  <si>
    <t xml:space="preserve">Poznámka k souboru cen:_x000d_
1. V cenách jsou započteny i náklady na dodání hmot pro lože a pro vyplnění spár. 2. V cenách nejsou započteny náklady na dodání příkopových tvárnic nebo betonových desek, které se oceňují ve specifikaci. 3. Množství měrných jednotek se určuje: a) pro příkopy z betonových tvárnic (žlabu) v m délky jejich podélné osy, b) pro příkopy z betonových desek v m2 rozvinuté lícní plochy dlažby (žlabu), c) pro lože z kameniva nebo z betonu prostého v cenách -1911 a -2911 v m2 rozvinuté lícní plochy dlažby (žlabu). 4. Šířkou žlabu příkopových tvárnic se rozumí největší světlá šířka tvárnice. </t>
  </si>
  <si>
    <t xml:space="preserve">"Betonová žlabovka 590/330/80mm"       39,170</t>
  </si>
  <si>
    <t>66</t>
  </si>
  <si>
    <t>5922702R</t>
  </si>
  <si>
    <t>žlabovka příkopová betonová 590x330x80mm</t>
  </si>
  <si>
    <t>-758570524</t>
  </si>
  <si>
    <t>67</t>
  </si>
  <si>
    <t>966-R01</t>
  </si>
  <si>
    <t>Statické zajištění betonového sloupu nadzemního vedení NN</t>
  </si>
  <si>
    <t>-2000531648</t>
  </si>
  <si>
    <t>1,0</t>
  </si>
  <si>
    <t>68</t>
  </si>
  <si>
    <t>977151121</t>
  </si>
  <si>
    <t>Jádrové vrty diamantovými korunkami do D 120 mm do stavebních materiálů</t>
  </si>
  <si>
    <t>1767242269</t>
  </si>
  <si>
    <t>Jádrové vrty diamantovými korunkami do stavebních materiálů (železobetonu, betonu, cihel, obkladů, dlažeb, kamene) průměru přes 110 do 120 mm</t>
  </si>
  <si>
    <t xml:space="preserve">Poznámka k souboru cen:_x000d_
1. V cenách jsou započteny i náklady na rozměření, ukotvení vrtacího stroje, vrtání, opotřebení diamantových vrtacích korunek a spotřebu vody. 2. V cenách -1211 až -1233 pro dovrchní vrty jsou započteny i náklady na odsátí výplachové vody z vrtu. </t>
  </si>
  <si>
    <t>69</t>
  </si>
  <si>
    <t>996-R-001</t>
  </si>
  <si>
    <t>Zatěžovací zkouška lehkou statickou deskou</t>
  </si>
  <si>
    <t>13410311</t>
  </si>
  <si>
    <t>997</t>
  </si>
  <si>
    <t>Přesun sutě</t>
  </si>
  <si>
    <t>70</t>
  </si>
  <si>
    <t>997221551</t>
  </si>
  <si>
    <t>Vodorovná doprava suti ze sypkých materiálů do 1 km</t>
  </si>
  <si>
    <t>576681833</t>
  </si>
  <si>
    <t xml:space="preserve">Vodorovná doprava suti  bez naložení, ale se složením a s hrubým urovnáním ze sypkých materiálů, na vzdálenost do 1 km</t>
  </si>
  <si>
    <t xml:space="preserve">Poznámka k souboru cen:_x000d_
1. Ceny nelze použít pro vodorovnou dopravu suti po železnici, po vodě nebo neobvyklými dopravními prostředky. 2. Je-li na dopravní dráze pro vodorovnou dopravu suti překážka, pro kterou je nutno suť překládat z jednoho dopravního prostředku na druhý, oceňuje se tato doprava v každém úseku samostatně. 3. Ceny 997 22-155 jsou určeny pro sypký materiál, např. kamenivo a hmoty kamenitého charakteru stmelené vápnem, cementem nebo živicí. 4. Ceny 997 22-156 jsou určeny pro drobný kusový materiál (dlažební kostky, lomový kámen). </t>
  </si>
  <si>
    <t xml:space="preserve">"viz pol. 113106144 - zámková dlažba"        21,250*0,260</t>
  </si>
  <si>
    <t xml:space="preserve">"viz pol. 113107131 - beton tl. 150 mm"      2,360*0,325</t>
  </si>
  <si>
    <t xml:space="preserve">"viz pol. 113107242 - živice tl. 100 mm"       790,080*0,220</t>
  </si>
  <si>
    <t xml:space="preserve">"viz pol. 113154112 - frézování asfaltu tl. 40 mm"       3,820*0,103</t>
  </si>
  <si>
    <t xml:space="preserve">"viz pol. 113202111 - vytrhání obrub"      40,060*0,205</t>
  </si>
  <si>
    <t>71</t>
  </si>
  <si>
    <t>997221559</t>
  </si>
  <si>
    <t>Příplatek ZKD 1 km u vodorovné dopravy suti ze sypkých materiálů</t>
  </si>
  <si>
    <t>200980781</t>
  </si>
  <si>
    <t xml:space="preserve">Vodorovná doprava suti  bez naložení, ale se složením a s hrubým urovnáním Příplatek k ceně za každý další i započatý 1 km přes 1 km</t>
  </si>
  <si>
    <t xml:space="preserve">"viz pol. 9772215551"       188,715*(15-1)</t>
  </si>
  <si>
    <t>72</t>
  </si>
  <si>
    <t>997221815</t>
  </si>
  <si>
    <t>Poplatek za uložení na skládce (skládkovné) stavebního odpadu betonového kód odpadu 170 101</t>
  </si>
  <si>
    <t>-2078089612</t>
  </si>
  <si>
    <t>Poplatek za uložení stavebního odpadu na skládce (skládkovné) z prostého betonu zatříděného do Katalogu odpadů pod kódem 170 101</t>
  </si>
  <si>
    <t xml:space="preserve">Poznámka k souboru cen:_x000d_
1. Ceny uvedenév souboru cen je doporučeno upravit podle aktuálních cen místně příslušné skládky odpadů.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</si>
  <si>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73</t>
  </si>
  <si>
    <t>997221845</t>
  </si>
  <si>
    <t>Poplatek za uložení na skládce (skládkovné) odpadu asfaltového bez dehtu kód odpadu 170 302</t>
  </si>
  <si>
    <t>1612526797</t>
  </si>
  <si>
    <t>Poplatek za uložení stavebního odpadu na skládce (skládkovné) asfaltového bez obsahu dehtu zatříděného do Katalogu odpadů pod kódem 170 302</t>
  </si>
  <si>
    <t>998</t>
  </si>
  <si>
    <t>Přesun hmot</t>
  </si>
  <si>
    <t>74</t>
  </si>
  <si>
    <t>998225111</t>
  </si>
  <si>
    <t>Přesun hmot pro pozemní komunikace s krytem z kamene, monolitickým betonovým nebo živičným</t>
  </si>
  <si>
    <t>-1435610467</t>
  </si>
  <si>
    <t xml:space="preserve">Přesun hmot pro komunikace s krytem z kameniva, monolitickým betonovým nebo živičným  dopravní vzdálenost do 200 m jakékoliv délky objektu</t>
  </si>
  <si>
    <t xml:space="preserve">Poznámka k souboru cen:_x000d_
1. Ceny lze použít i pro plochy letišť s krytem monolitickým betonovým nebo živičným. </t>
  </si>
  <si>
    <t>PSV</t>
  </si>
  <si>
    <t>Práce a dodávky PSV</t>
  </si>
  <si>
    <t>783</t>
  </si>
  <si>
    <t>Dokončovací práce - nátěry</t>
  </si>
  <si>
    <t>75</t>
  </si>
  <si>
    <t>783817521</t>
  </si>
  <si>
    <t>Krycí dvojnásobný syntetický nátěr hrubých betonových povrchů nebo hrubých omítek</t>
  </si>
  <si>
    <t>-1914729777</t>
  </si>
  <si>
    <t>Krycí (ochranný ) nátěr omítek dvojnásobný hrubých betonových povrchů nebo omítek hrubých, rýhovaných tenkovrstvých nebo škrábaných (břízolitových) syntetický</t>
  </si>
  <si>
    <t xml:space="preserve">"Nátěr bet. sloupu žluto černým nátěrem Z9"        3,250</t>
  </si>
  <si>
    <t>76</t>
  </si>
  <si>
    <t>783897603</t>
  </si>
  <si>
    <t>Příplatek k cenám dvojnásobného krycího nátěru omítek za provedení styku 2 barev</t>
  </si>
  <si>
    <t>-409752832</t>
  </si>
  <si>
    <t>Krycí (ochranný ) nátěr omítek Příplatek k cenám za zvýšenou pracnost provádění styku 2 barev dvojnásobného nátěru</t>
  </si>
  <si>
    <t>02 - Vedlejší a ostatní náklady</t>
  </si>
  <si>
    <t>VRN - Vedlejší rozpočtové náklady</t>
  </si>
  <si>
    <t xml:space="preserve">    VRN1 - Průzkumné, geodetické a projektové práce</t>
  </si>
  <si>
    <t xml:space="preserve">    VRN3 - Zařízení staveniště</t>
  </si>
  <si>
    <t xml:space="preserve">    VRN4 - Inženýrská činnost</t>
  </si>
  <si>
    <t>VRN</t>
  </si>
  <si>
    <t>Vedlejší rozpočtové náklady</t>
  </si>
  <si>
    <t>VRN1</t>
  </si>
  <si>
    <t>Průzkumné, geodetické a projektové práce</t>
  </si>
  <si>
    <t>011002001</t>
  </si>
  <si>
    <t>Pasportizace stávajících rodinných domů a ostatních přilehlých objektů</t>
  </si>
  <si>
    <t>Kč</t>
  </si>
  <si>
    <t>1024</t>
  </si>
  <si>
    <t>301806798</t>
  </si>
  <si>
    <t>Průzkumné práce</t>
  </si>
  <si>
    <t>"zejména kamenné zdi vodoteče Brodečka"</t>
  </si>
  <si>
    <t>"Pasportizace bude obsahovat fotodokumentaci stávajícího stavu a stavebně - technické zhodnocení stavu stávajících konstrukcí. "</t>
  </si>
  <si>
    <t>012103000</t>
  </si>
  <si>
    <t>Geodetické práce před výstavbou</t>
  </si>
  <si>
    <t>-87508948</t>
  </si>
  <si>
    <t xml:space="preserve">"vytýčení inženýrských sítí včetně aktualizace správců sítí"      1,0</t>
  </si>
  <si>
    <t>012203000</t>
  </si>
  <si>
    <t>Geodetické práce při provádění stavby</t>
  </si>
  <si>
    <t>-8444018</t>
  </si>
  <si>
    <t xml:space="preserve">"geometrické zaměření a vytýčení stavby v průběhu stavby"      1,0</t>
  </si>
  <si>
    <t>013254000</t>
  </si>
  <si>
    <t>Dokumentace skutečného provedení stavby</t>
  </si>
  <si>
    <t>-745995101</t>
  </si>
  <si>
    <t>VRN3</t>
  </si>
  <si>
    <t>Zařízení staveniště</t>
  </si>
  <si>
    <t>030001000</t>
  </si>
  <si>
    <t>381056967</t>
  </si>
  <si>
    <t>034303000</t>
  </si>
  <si>
    <t>Dopravní značení na staveništi</t>
  </si>
  <si>
    <t>174304028</t>
  </si>
  <si>
    <t xml:space="preserve">"přechodné dopravní zařízení, včetně projednání"      1,0</t>
  </si>
  <si>
    <t>VRN4</t>
  </si>
  <si>
    <t>Inženýrská činnost</t>
  </si>
  <si>
    <t>045002000</t>
  </si>
  <si>
    <t>Kompletační a koordinační činnost</t>
  </si>
  <si>
    <t>-1854890979</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</si>
</sst>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4">
    <font>
      <sz val="8"/>
      <name val="Arial CE"/>
      <family val="2"/>
    </font>
    <font>
      <sz val="8"/>
      <color rgb="FF969696"/>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8"/>
      <name val="Arial CE"/>
    </font>
    <font>
      <sz val="12"/>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2"/>
      <color rgb="FF800000"/>
      <name val="Arial CE"/>
    </font>
    <font>
      <sz val="8"/>
      <color rgb="FF960000"/>
      <name val="Arial CE"/>
    </font>
    <font>
      <sz val="7"/>
      <color rgb="FF969696"/>
      <name val="Arial CE"/>
    </font>
    <font>
      <sz val="7"/>
      <name val="Arial CE"/>
    </font>
    <font>
      <i/>
      <sz val="7"/>
      <color rgb="FF969696"/>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3" fillId="0" borderId="0" applyNumberFormat="0" applyFill="0" applyBorder="0" applyAlignment="0" applyProtection="0"/>
  </cellStyleXfs>
  <cellXfs count="264">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2" fillId="0" borderId="0" xfId="0" applyFont="1" applyAlignment="1" applyProtection="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pplyProtection="1">
      <alignment horizontal="left" vertical="top"/>
    </xf>
    <xf numFmtId="0" fontId="0" fillId="0" borderId="0" xfId="0" applyFont="1" applyAlignment="1" applyProtection="1">
      <alignment horizontal="left" vertical="center"/>
    </xf>
    <xf numFmtId="0" fontId="15" fillId="0" borderId="0" xfId="0" applyFont="1" applyAlignment="1">
      <alignment horizontal="left" vertical="top" wrapText="1"/>
    </xf>
    <xf numFmtId="0" fontId="2" fillId="0" borderId="0" xfId="0" applyFont="1" applyAlignment="1" applyProtection="1">
      <alignment horizontal="left" vertical="top"/>
    </xf>
    <xf numFmtId="0" fontId="2" fillId="0" borderId="0" xfId="0" applyFont="1" applyAlignment="1" applyProtection="1">
      <alignment horizontal="left" vertical="top" wrapText="1"/>
    </xf>
    <xf numFmtId="0" fontId="15" fillId="0" borderId="0" xfId="0" applyFont="1" applyAlignment="1">
      <alignment horizontal="left" vertical="center"/>
    </xf>
    <xf numFmtId="0" fontId="1" fillId="0" borderId="0" xfId="0" applyFont="1" applyAlignment="1" applyProtection="1">
      <alignment horizontal="left" vertical="center"/>
    </xf>
    <xf numFmtId="0" fontId="0" fillId="2" borderId="0" xfId="0" applyFont="1" applyFill="1" applyAlignment="1" applyProtection="1">
      <alignment horizontal="left" vertical="center"/>
      <protection locked="0"/>
    </xf>
    <xf numFmtId="49" fontId="0" fillId="2" borderId="0" xfId="0" applyNumberFormat="1" applyFont="1" applyFill="1" applyAlignment="1" applyProtection="1">
      <alignment horizontal="left" vertical="center"/>
      <protection locked="0"/>
    </xf>
    <xf numFmtId="49" fontId="0" fillId="0" borderId="0" xfId="0" applyNumberFormat="1" applyFont="1" applyAlignment="1" applyProtection="1">
      <alignment horizontal="left" vertical="center"/>
    </xf>
    <xf numFmtId="0" fontId="0" fillId="0" borderId="0" xfId="0" applyFont="1" applyAlignment="1" applyProtection="1">
      <alignment horizontal="left" vertical="center" wrapText="1"/>
    </xf>
    <xf numFmtId="0" fontId="0" fillId="0" borderId="4" xfId="0" applyBorder="1" applyProtection="1"/>
    <xf numFmtId="0" fontId="0" fillId="0" borderId="3" xfId="0" applyFont="1" applyBorder="1" applyAlignment="1" applyProtection="1">
      <alignment vertical="center"/>
    </xf>
    <xf numFmtId="0" fontId="0" fillId="0" borderId="0" xfId="0" applyFont="1" applyAlignment="1" applyProtection="1">
      <alignment vertical="center"/>
    </xf>
    <xf numFmtId="0" fontId="16" fillId="0" borderId="5" xfId="0" applyFont="1" applyBorder="1" applyAlignment="1" applyProtection="1">
      <alignment horizontal="left" vertical="center"/>
    </xf>
    <xf numFmtId="0" fontId="0" fillId="0" borderId="5" xfId="0" applyFont="1" applyBorder="1" applyAlignment="1" applyProtection="1">
      <alignment vertical="center"/>
    </xf>
    <xf numFmtId="4" fontId="16"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right" vertical="center"/>
    </xf>
    <xf numFmtId="4" fontId="15" fillId="0" borderId="0" xfId="0" applyNumberFormat="1" applyFont="1" applyAlignment="1" applyProtection="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3"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3" fillId="3" borderId="7" xfId="0" applyFont="1" applyFill="1" applyBorder="1" applyAlignment="1" applyProtection="1">
      <alignment horizontal="center" vertical="center"/>
    </xf>
    <xf numFmtId="0" fontId="3" fillId="3" borderId="7" xfId="0" applyFont="1" applyFill="1" applyBorder="1" applyAlignment="1" applyProtection="1">
      <alignment horizontal="left" vertical="center"/>
    </xf>
    <xf numFmtId="4" fontId="3"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left" vertical="center" wrapText="1"/>
    </xf>
    <xf numFmtId="0" fontId="2" fillId="0" borderId="3" xfId="0" applyFont="1" applyBorder="1" applyAlignment="1">
      <alignment vertical="center"/>
    </xf>
    <xf numFmtId="0" fontId="17" fillId="0" borderId="0" xfId="0" applyFont="1" applyAlignment="1" applyProtection="1">
      <alignment vertical="center"/>
    </xf>
    <xf numFmtId="165" fontId="0" fillId="0" borderId="0" xfId="0" applyNumberFormat="1" applyFont="1" applyAlignment="1" applyProtection="1">
      <alignment horizontal="left" vertical="center"/>
    </xf>
    <xf numFmtId="0" fontId="0" fillId="0" borderId="0" xfId="0" applyFont="1" applyAlignment="1" applyProtection="1">
      <alignment vertical="center" wrapText="1"/>
    </xf>
    <xf numFmtId="0" fontId="18" fillId="0" borderId="11" xfId="0" applyFont="1" applyBorder="1" applyAlignment="1">
      <alignment horizontal="center" vertical="center"/>
    </xf>
    <xf numFmtId="0" fontId="18" fillId="0" borderId="12" xfId="0" applyFont="1" applyBorder="1" applyAlignment="1">
      <alignment horizontal="left" vertical="center"/>
    </xf>
    <xf numFmtId="0" fontId="0" fillId="0" borderId="12" xfId="0" applyFont="1" applyBorder="1" applyAlignment="1">
      <alignment vertical="center"/>
    </xf>
    <xf numFmtId="0" fontId="0" fillId="0" borderId="13" xfId="0" applyFont="1" applyBorder="1" applyAlignment="1">
      <alignment vertical="center"/>
    </xf>
    <xf numFmtId="0" fontId="1" fillId="0" borderId="14" xfId="0" applyFont="1" applyBorder="1" applyAlignment="1">
      <alignment horizontal="left" vertical="center"/>
    </xf>
    <xf numFmtId="0" fontId="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1" fillId="0" borderId="14" xfId="0" applyFont="1" applyBorder="1" applyAlignment="1" applyProtection="1">
      <alignment horizontal="left" vertical="center"/>
    </xf>
    <xf numFmtId="0" fontId="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19" fillId="4" borderId="6" xfId="0" applyFont="1" applyFill="1" applyBorder="1" applyAlignment="1" applyProtection="1">
      <alignment horizontal="center" vertical="center"/>
    </xf>
    <xf numFmtId="0" fontId="19"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19" fillId="4" borderId="7" xfId="0" applyFont="1" applyFill="1" applyBorder="1" applyAlignment="1" applyProtection="1">
      <alignment horizontal="center" vertical="center"/>
    </xf>
    <xf numFmtId="0" fontId="19" fillId="4" borderId="7" xfId="0" applyFont="1" applyFill="1" applyBorder="1" applyAlignment="1" applyProtection="1">
      <alignment horizontal="right" vertical="center"/>
    </xf>
    <xf numFmtId="0" fontId="19" fillId="4" borderId="8" xfId="0" applyFont="1" applyFill="1" applyBorder="1" applyAlignment="1" applyProtection="1">
      <alignment horizontal="left" vertical="center"/>
    </xf>
    <xf numFmtId="0" fontId="19" fillId="4" borderId="0" xfId="0" applyFont="1" applyFill="1" applyAlignment="1" applyProtection="1">
      <alignment horizontal="center" vertical="center"/>
    </xf>
    <xf numFmtId="0" fontId="20" fillId="0" borderId="16" xfId="0" applyFont="1" applyBorder="1" applyAlignment="1" applyProtection="1">
      <alignment horizontal="center" vertical="center" wrapText="1"/>
    </xf>
    <xf numFmtId="0" fontId="20" fillId="0" borderId="17" xfId="0" applyFont="1" applyBorder="1" applyAlignment="1" applyProtection="1">
      <alignment horizontal="center" vertical="center" wrapText="1"/>
    </xf>
    <xf numFmtId="0" fontId="20"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3" fillId="0" borderId="3" xfId="0" applyFont="1" applyBorder="1" applyAlignment="1" applyProtection="1">
      <alignment vertical="center"/>
    </xf>
    <xf numFmtId="0" fontId="21" fillId="0" borderId="0" xfId="0" applyFont="1" applyAlignment="1" applyProtection="1">
      <alignment horizontal="left" vertical="center"/>
    </xf>
    <xf numFmtId="0" fontId="21" fillId="0" borderId="0" xfId="0" applyFont="1" applyAlignment="1" applyProtection="1">
      <alignment vertical="center"/>
    </xf>
    <xf numFmtId="4" fontId="21" fillId="0" borderId="0" xfId="0" applyNumberFormat="1" applyFont="1" applyAlignment="1" applyProtection="1">
      <alignment horizontal="right" vertical="center"/>
    </xf>
    <xf numFmtId="4" fontId="21" fillId="0" borderId="0" xfId="0" applyNumberFormat="1" applyFont="1" applyAlignment="1" applyProtection="1">
      <alignment vertical="center"/>
    </xf>
    <xf numFmtId="0" fontId="3" fillId="0" borderId="0" xfId="0" applyFont="1" applyAlignment="1" applyProtection="1">
      <alignment horizontal="center" vertical="center"/>
    </xf>
    <xf numFmtId="0" fontId="3" fillId="0" borderId="3" xfId="0" applyFont="1" applyBorder="1" applyAlignment="1">
      <alignment vertical="center"/>
    </xf>
    <xf numFmtId="4" fontId="18" fillId="0" borderId="14" xfId="0" applyNumberFormat="1" applyFont="1" applyBorder="1" applyAlignment="1" applyProtection="1">
      <alignment vertical="center"/>
    </xf>
    <xf numFmtId="4" fontId="18" fillId="0" borderId="0" xfId="0" applyNumberFormat="1" applyFont="1" applyBorder="1" applyAlignment="1" applyProtection="1">
      <alignment vertical="center"/>
    </xf>
    <xf numFmtId="166" fontId="18" fillId="0" borderId="0" xfId="0" applyNumberFormat="1" applyFont="1" applyBorder="1" applyAlignment="1" applyProtection="1">
      <alignment vertical="center"/>
    </xf>
    <xf numFmtId="4" fontId="18" fillId="0" borderId="15" xfId="0" applyNumberFormat="1" applyFont="1" applyBorder="1" applyAlignment="1" applyProtection="1">
      <alignment vertical="center"/>
    </xf>
    <xf numFmtId="0" fontId="3" fillId="0" borderId="0" xfId="0" applyFont="1" applyAlignment="1">
      <alignment horizontal="left" vertical="center"/>
    </xf>
    <xf numFmtId="0" fontId="22" fillId="0" borderId="0" xfId="0" applyFont="1" applyAlignment="1">
      <alignment horizontal="left" vertical="center"/>
    </xf>
    <xf numFmtId="0" fontId="23" fillId="0" borderId="0" xfId="1" applyFont="1" applyAlignment="1">
      <alignment horizontal="center" vertical="center"/>
    </xf>
    <xf numFmtId="0" fontId="4" fillId="0" borderId="3" xfId="0" applyFont="1" applyBorder="1" applyAlignment="1" applyProtection="1">
      <alignment vertical="center"/>
    </xf>
    <xf numFmtId="0" fontId="24" fillId="0" borderId="0" xfId="0" applyFont="1" applyAlignment="1" applyProtection="1">
      <alignment vertical="center"/>
    </xf>
    <xf numFmtId="0" fontId="24" fillId="0" borderId="0" xfId="0" applyFont="1" applyAlignment="1" applyProtection="1">
      <alignment horizontal="left" vertical="center" wrapText="1"/>
    </xf>
    <xf numFmtId="0" fontId="25" fillId="0" borderId="0" xfId="0" applyFont="1" applyAlignment="1" applyProtection="1">
      <alignment vertical="center"/>
    </xf>
    <xf numFmtId="4" fontId="25" fillId="0" borderId="0" xfId="0" applyNumberFormat="1" applyFont="1" applyAlignment="1" applyProtection="1">
      <alignment vertical="center"/>
    </xf>
    <xf numFmtId="0" fontId="2" fillId="0" borderId="0" xfId="0" applyFont="1" applyAlignment="1" applyProtection="1">
      <alignment horizontal="center" vertical="center"/>
    </xf>
    <xf numFmtId="0" fontId="4" fillId="0" borderId="3" xfId="0" applyFont="1" applyBorder="1" applyAlignment="1">
      <alignment vertical="center"/>
    </xf>
    <xf numFmtId="4" fontId="26" fillId="0" borderId="14" xfId="0" applyNumberFormat="1" applyFont="1" applyBorder="1" applyAlignment="1" applyProtection="1">
      <alignment vertical="center"/>
    </xf>
    <xf numFmtId="4" fontId="26" fillId="0" borderId="0" xfId="0" applyNumberFormat="1" applyFont="1" applyBorder="1" applyAlignment="1" applyProtection="1">
      <alignment vertical="center"/>
    </xf>
    <xf numFmtId="166" fontId="26" fillId="0" borderId="0" xfId="0" applyNumberFormat="1" applyFont="1" applyBorder="1" applyAlignment="1" applyProtection="1">
      <alignment vertical="center"/>
    </xf>
    <xf numFmtId="4" fontId="26" fillId="0" borderId="15" xfId="0" applyNumberFormat="1" applyFont="1" applyBorder="1" applyAlignment="1" applyProtection="1">
      <alignment vertical="center"/>
    </xf>
    <xf numFmtId="0" fontId="4" fillId="0" borderId="0" xfId="0" applyFont="1" applyAlignment="1">
      <alignment horizontal="left" vertical="center"/>
    </xf>
    <xf numFmtId="4" fontId="26" fillId="0" borderId="19" xfId="0" applyNumberFormat="1" applyFont="1" applyBorder="1" applyAlignment="1" applyProtection="1">
      <alignment vertical="center"/>
    </xf>
    <xf numFmtId="4" fontId="26" fillId="0" borderId="20" xfId="0" applyNumberFormat="1" applyFont="1" applyBorder="1" applyAlignment="1" applyProtection="1">
      <alignment vertical="center"/>
    </xf>
    <xf numFmtId="166" fontId="26" fillId="0" borderId="20" xfId="0" applyNumberFormat="1" applyFont="1" applyBorder="1" applyAlignment="1" applyProtection="1">
      <alignment vertical="center"/>
    </xf>
    <xf numFmtId="4" fontId="26" fillId="0" borderId="21" xfId="0" applyNumberFormat="1" applyFont="1" applyBorder="1" applyAlignment="1" applyProtection="1">
      <alignment vertical="center"/>
    </xf>
    <xf numFmtId="0" fontId="0" fillId="0" borderId="0" xfId="0" applyProtection="1">
      <protection locked="0"/>
    </xf>
    <xf numFmtId="0" fontId="0" fillId="0" borderId="1" xfId="0" applyBorder="1"/>
    <xf numFmtId="0" fontId="0" fillId="0" borderId="2" xfId="0" applyBorder="1"/>
    <xf numFmtId="0" fontId="0" fillId="0" borderId="2" xfId="0" applyBorder="1" applyProtection="1">
      <protection locked="0"/>
    </xf>
    <xf numFmtId="0" fontId="1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2" fillId="0" borderId="0" xfId="0" applyFont="1" applyAlignment="1">
      <alignment horizontal="left" vertical="center" wrapText="1"/>
    </xf>
    <xf numFmtId="0" fontId="1" fillId="0" borderId="0" xfId="0" applyFont="1" applyAlignment="1" applyProtection="1">
      <alignment horizontal="left" vertical="center"/>
      <protection locked="0"/>
    </xf>
    <xf numFmtId="165" fontId="0" fillId="0" borderId="0" xfId="0" applyNumberFormat="1" applyFont="1" applyAlignment="1">
      <alignment horizontal="left" vertical="center"/>
    </xf>
    <xf numFmtId="0" fontId="0" fillId="0" borderId="3" xfId="0" applyFont="1" applyBorder="1" applyAlignment="1">
      <alignment vertical="center" wrapText="1"/>
    </xf>
    <xf numFmtId="0" fontId="0"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12" xfId="0" applyFont="1" applyBorder="1" applyAlignment="1" applyProtection="1">
      <alignment vertical="center"/>
      <protection locked="0"/>
    </xf>
    <xf numFmtId="0" fontId="16" fillId="0" borderId="0" xfId="0" applyFont="1" applyAlignment="1">
      <alignment horizontal="left" vertical="center"/>
    </xf>
    <xf numFmtId="4" fontId="21"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3" fillId="4" borderId="6" xfId="0" applyFont="1" applyFill="1" applyBorder="1" applyAlignment="1">
      <alignment horizontal="left" vertical="center"/>
    </xf>
    <xf numFmtId="0" fontId="0" fillId="4" borderId="7" xfId="0" applyFont="1" applyFill="1" applyBorder="1" applyAlignment="1">
      <alignment vertical="center"/>
    </xf>
    <xf numFmtId="0" fontId="3" fillId="4" borderId="7" xfId="0" applyFont="1" applyFill="1" applyBorder="1" applyAlignment="1">
      <alignment horizontal="right" vertical="center"/>
    </xf>
    <xf numFmtId="0" fontId="3"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3"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1" fillId="0" borderId="0" xfId="0" applyFont="1" applyAlignment="1" applyProtection="1">
      <alignment horizontal="left" vertical="center" wrapText="1"/>
    </xf>
    <xf numFmtId="0" fontId="19"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19" fillId="4" borderId="0" xfId="0" applyFont="1" applyFill="1" applyAlignment="1" applyProtection="1">
      <alignment horizontal="right" vertical="center"/>
    </xf>
    <xf numFmtId="0" fontId="27" fillId="0" borderId="0" xfId="0" applyFont="1" applyAlignment="1" applyProtection="1">
      <alignment horizontal="left" vertical="center"/>
    </xf>
    <xf numFmtId="0" fontId="5" fillId="0" borderId="3" xfId="0" applyFont="1" applyBorder="1" applyAlignment="1" applyProtection="1">
      <alignment vertical="center"/>
    </xf>
    <xf numFmtId="0" fontId="5" fillId="0" borderId="0" xfId="0" applyFont="1" applyAlignment="1" applyProtection="1">
      <alignment vertical="center"/>
    </xf>
    <xf numFmtId="0" fontId="5" fillId="0" borderId="20" xfId="0" applyFont="1" applyBorder="1" applyAlignment="1" applyProtection="1">
      <alignment horizontal="left" vertical="center"/>
    </xf>
    <xf numFmtId="0" fontId="5" fillId="0" borderId="20" xfId="0" applyFont="1" applyBorder="1" applyAlignment="1" applyProtection="1">
      <alignment vertical="center"/>
    </xf>
    <xf numFmtId="0" fontId="5" fillId="0" borderId="20" xfId="0" applyFont="1" applyBorder="1" applyAlignment="1" applyProtection="1">
      <alignment vertical="center"/>
      <protection locked="0"/>
    </xf>
    <xf numFmtId="4" fontId="5" fillId="0" borderId="20" xfId="0" applyNumberFormat="1" applyFont="1" applyBorder="1" applyAlignment="1" applyProtection="1">
      <alignment vertical="center"/>
    </xf>
    <xf numFmtId="0" fontId="5" fillId="0" borderId="3" xfId="0" applyFont="1" applyBorder="1" applyAlignment="1">
      <alignmen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0" fillId="0" borderId="3" xfId="0" applyFont="1" applyBorder="1" applyAlignment="1" applyProtection="1">
      <alignment horizontal="center" vertical="center" wrapText="1"/>
    </xf>
    <xf numFmtId="0" fontId="19" fillId="4" borderId="16" xfId="0" applyFont="1" applyFill="1" applyBorder="1" applyAlignment="1" applyProtection="1">
      <alignment horizontal="center" vertical="center" wrapText="1"/>
    </xf>
    <xf numFmtId="0" fontId="19" fillId="4" borderId="17" xfId="0" applyFont="1" applyFill="1" applyBorder="1" applyAlignment="1" applyProtection="1">
      <alignment horizontal="center" vertical="center" wrapText="1"/>
    </xf>
    <xf numFmtId="0" fontId="19" fillId="4" borderId="17" xfId="0" applyFont="1" applyFill="1" applyBorder="1" applyAlignment="1" applyProtection="1">
      <alignment horizontal="center" vertical="center" wrapText="1"/>
      <protection locked="0"/>
    </xf>
    <xf numFmtId="0" fontId="19" fillId="4" borderId="18" xfId="0" applyFont="1" applyFill="1" applyBorder="1" applyAlignment="1" applyProtection="1">
      <alignment horizontal="center" vertical="center" wrapText="1"/>
    </xf>
    <xf numFmtId="0" fontId="0" fillId="0" borderId="3" xfId="0" applyFont="1" applyBorder="1" applyAlignment="1">
      <alignment horizontal="center" vertical="center" wrapText="1"/>
    </xf>
    <xf numFmtId="4" fontId="21" fillId="0" borderId="0" xfId="0" applyNumberFormat="1" applyFont="1" applyAlignment="1" applyProtection="1"/>
    <xf numFmtId="166" fontId="28" fillId="0" borderId="12" xfId="0" applyNumberFormat="1" applyFont="1" applyBorder="1" applyAlignment="1" applyProtection="1"/>
    <xf numFmtId="166" fontId="28" fillId="0" borderId="13" xfId="0" applyNumberFormat="1" applyFont="1" applyBorder="1" applyAlignment="1" applyProtection="1"/>
    <xf numFmtId="4" fontId="17" fillId="0" borderId="0" xfId="0" applyNumberFormat="1" applyFont="1" applyAlignment="1">
      <alignment vertical="center"/>
    </xf>
    <xf numFmtId="0" fontId="7" fillId="0" borderId="3"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3" xfId="0" applyFont="1" applyBorder="1" applyAlignment="1"/>
    <xf numFmtId="0" fontId="7" fillId="0" borderId="14"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5"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6" fillId="0" borderId="0" xfId="0" applyFont="1" applyAlignment="1" applyProtection="1">
      <alignment horizontal="left"/>
    </xf>
    <xf numFmtId="4" fontId="6" fillId="0" borderId="0" xfId="0" applyNumberFormat="1" applyFont="1" applyAlignment="1" applyProtection="1"/>
    <xf numFmtId="0" fontId="0" fillId="0" borderId="22" xfId="0" applyFont="1" applyBorder="1" applyAlignment="1" applyProtection="1">
      <alignment horizontal="center" vertical="center"/>
    </xf>
    <xf numFmtId="49" fontId="0" fillId="0" borderId="22" xfId="0" applyNumberFormat="1" applyFont="1" applyBorder="1" applyAlignment="1" applyProtection="1">
      <alignment horizontal="left" vertical="center" wrapText="1"/>
    </xf>
    <xf numFmtId="0" fontId="0" fillId="0" borderId="22" xfId="0" applyFont="1" applyBorder="1" applyAlignment="1" applyProtection="1">
      <alignment horizontal="left" vertical="center" wrapText="1"/>
    </xf>
    <xf numFmtId="0" fontId="0" fillId="0" borderId="22" xfId="0" applyFont="1" applyBorder="1" applyAlignment="1" applyProtection="1">
      <alignment horizontal="center" vertical="center" wrapText="1"/>
    </xf>
    <xf numFmtId="167" fontId="0" fillId="0" borderId="22" xfId="0" applyNumberFormat="1" applyFont="1" applyBorder="1" applyAlignment="1" applyProtection="1">
      <alignment vertical="center"/>
    </xf>
    <xf numFmtId="4" fontId="0" fillId="2" borderId="22" xfId="0" applyNumberFormat="1" applyFont="1" applyFill="1" applyBorder="1" applyAlignment="1" applyProtection="1">
      <alignment vertical="center"/>
      <protection locked="0"/>
    </xf>
    <xf numFmtId="4" fontId="0" fillId="0" borderId="22" xfId="0" applyNumberFormat="1" applyFont="1" applyBorder="1" applyAlignment="1" applyProtection="1">
      <alignment vertical="center"/>
    </xf>
    <xf numFmtId="0" fontId="1" fillId="2" borderId="14"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5" xfId="0" applyNumberFormat="1" applyFont="1" applyBorder="1" applyAlignment="1" applyProtection="1">
      <alignment vertical="center"/>
    </xf>
    <xf numFmtId="4" fontId="0" fillId="0" borderId="0" xfId="0" applyNumberFormat="1" applyFont="1" applyAlignment="1">
      <alignment vertical="center"/>
    </xf>
    <xf numFmtId="0" fontId="29" fillId="0" borderId="0" xfId="0" applyFont="1" applyAlignment="1" applyProtection="1">
      <alignment horizontal="left" vertical="center"/>
    </xf>
    <xf numFmtId="0" fontId="30" fillId="0" borderId="0" xfId="0" applyFont="1" applyAlignment="1" applyProtection="1">
      <alignment horizontal="left" vertical="center" wrapText="1"/>
    </xf>
    <xf numFmtId="0" fontId="0" fillId="0" borderId="14" xfId="0" applyFont="1" applyBorder="1" applyAlignment="1" applyProtection="1">
      <alignment vertical="center"/>
    </xf>
    <xf numFmtId="0" fontId="31" fillId="0" borderId="0" xfId="0" applyFont="1" applyAlignment="1" applyProtection="1">
      <alignment vertical="center" wrapText="1"/>
    </xf>
    <xf numFmtId="0" fontId="8" fillId="0" borderId="3" xfId="0" applyFont="1" applyBorder="1"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0" fontId="8" fillId="0" borderId="0" xfId="0" applyFont="1" applyAlignment="1" applyProtection="1">
      <alignment vertical="center"/>
      <protection locked="0"/>
    </xf>
    <xf numFmtId="0" fontId="8" fillId="0" borderId="3" xfId="0" applyFont="1" applyBorder="1" applyAlignment="1">
      <alignment vertical="center"/>
    </xf>
    <xf numFmtId="0" fontId="8" fillId="0" borderId="14" xfId="0" applyFont="1" applyBorder="1" applyAlignment="1" applyProtection="1">
      <alignment vertical="center"/>
    </xf>
    <xf numFmtId="0" fontId="8" fillId="0" borderId="0" xfId="0" applyFont="1" applyBorder="1" applyAlignment="1" applyProtection="1">
      <alignment vertical="center"/>
    </xf>
    <xf numFmtId="0" fontId="8" fillId="0" borderId="15" xfId="0" applyFont="1" applyBorder="1" applyAlignment="1" applyProtection="1">
      <alignment vertical="center"/>
    </xf>
    <xf numFmtId="0" fontId="8" fillId="0" borderId="0" xfId="0" applyFont="1" applyAlignment="1">
      <alignment horizontal="lef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2" fillId="0" borderId="22" xfId="0" applyFont="1" applyBorder="1" applyAlignment="1" applyProtection="1">
      <alignment horizontal="center" vertical="center"/>
    </xf>
    <xf numFmtId="49" fontId="32" fillId="0" borderId="22" xfId="0" applyNumberFormat="1" applyFont="1" applyBorder="1" applyAlignment="1" applyProtection="1">
      <alignment horizontal="left" vertical="center" wrapText="1"/>
    </xf>
    <xf numFmtId="0" fontId="32" fillId="0" borderId="22" xfId="0" applyFont="1" applyBorder="1" applyAlignment="1" applyProtection="1">
      <alignment horizontal="left" vertical="center" wrapText="1"/>
    </xf>
    <xf numFmtId="0" fontId="32" fillId="0" borderId="22" xfId="0" applyFont="1" applyBorder="1" applyAlignment="1" applyProtection="1">
      <alignment horizontal="center" vertical="center" wrapText="1"/>
    </xf>
    <xf numFmtId="167" fontId="32" fillId="0" borderId="22" xfId="0" applyNumberFormat="1" applyFont="1" applyBorder="1" applyAlignment="1" applyProtection="1">
      <alignment vertical="center"/>
    </xf>
    <xf numFmtId="4" fontId="32" fillId="2" borderId="22" xfId="0" applyNumberFormat="1" applyFont="1" applyFill="1" applyBorder="1" applyAlignment="1" applyProtection="1">
      <alignment vertical="center"/>
      <protection locked="0"/>
    </xf>
    <xf numFmtId="4" fontId="32" fillId="0" borderId="22" xfId="0" applyNumberFormat="1" applyFont="1" applyBorder="1" applyAlignment="1" applyProtection="1">
      <alignment vertical="center"/>
    </xf>
    <xf numFmtId="0" fontId="32" fillId="0" borderId="3" xfId="0" applyFont="1" applyBorder="1" applyAlignment="1">
      <alignment vertical="center"/>
    </xf>
    <xf numFmtId="0" fontId="32" fillId="2" borderId="14" xfId="0" applyFont="1" applyFill="1" applyBorder="1" applyAlignment="1" applyProtection="1">
      <alignment horizontal="left" vertical="center"/>
      <protection locked="0"/>
    </xf>
    <xf numFmtId="0" fontId="32" fillId="0" borderId="0" xfId="0" applyFont="1" applyBorder="1" applyAlignment="1" applyProtection="1">
      <alignment horizontal="center" vertical="center"/>
    </xf>
    <xf numFmtId="0" fontId="0" fillId="0" borderId="19" xfId="0" applyFont="1"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calcChain" Target="calcChain.xml" /><Relationship Id="rId7"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 customWidth="1"/>
    <col min="2" max="2" width="1.67" customWidth="1"/>
    <col min="3" max="3" width="4.17" customWidth="1"/>
    <col min="4" max="4" width="2.67" customWidth="1"/>
    <col min="5" max="5" width="2.67" customWidth="1"/>
    <col min="6" max="6" width="2.67" customWidth="1"/>
    <col min="7" max="7" width="2.67" customWidth="1"/>
    <col min="8" max="8" width="2.67" customWidth="1"/>
    <col min="9" max="9" width="2.67" customWidth="1"/>
    <col min="10" max="10" width="2.67" customWidth="1"/>
    <col min="11" max="11" width="2.67" customWidth="1"/>
    <col min="12" max="12" width="2.67" customWidth="1"/>
    <col min="13" max="13" width="2.67" customWidth="1"/>
    <col min="14" max="14" width="2.67" customWidth="1"/>
    <col min="15" max="15" width="2.67" customWidth="1"/>
    <col min="16" max="16" width="2.67" customWidth="1"/>
    <col min="17" max="17" width="2.67" customWidth="1"/>
    <col min="18" max="18" width="2.67" customWidth="1"/>
    <col min="19" max="19" width="2.67" customWidth="1"/>
    <col min="20" max="20" width="2.67" customWidth="1"/>
    <col min="21" max="21" width="2.67" customWidth="1"/>
    <col min="22" max="22" width="2.67" customWidth="1"/>
    <col min="23" max="23" width="2.67" customWidth="1"/>
    <col min="24" max="24" width="2.67" customWidth="1"/>
    <col min="25" max="25" width="2.67" customWidth="1"/>
    <col min="26" max="26" width="2.67" customWidth="1"/>
    <col min="27" max="27" width="2.67" customWidth="1"/>
    <col min="28" max="28" width="2.67" customWidth="1"/>
    <col min="29" max="29" width="2.67" customWidth="1"/>
    <col min="30" max="30" width="2.67" customWidth="1"/>
    <col min="31" max="31" width="2.67" customWidth="1"/>
    <col min="32" max="32" width="2.67" customWidth="1"/>
    <col min="33" max="33" width="2.67" customWidth="1"/>
    <col min="34" max="34" width="3.33" customWidth="1"/>
    <col min="35" max="35" width="31.67" customWidth="1"/>
    <col min="36" max="36" width="2.5" customWidth="1"/>
    <col min="37" max="37" width="2.5" customWidth="1"/>
    <col min="38" max="38" width="8.33" customWidth="1"/>
    <col min="39" max="39" width="3.33" customWidth="1"/>
    <col min="40" max="40" width="13.33" customWidth="1"/>
    <col min="41" max="41" width="7.5" customWidth="1"/>
    <col min="42" max="42" width="4.17" customWidth="1"/>
    <col min="43" max="43" width="15.67" hidden="1" customWidth="1"/>
    <col min="44" max="44" width="13.67" customWidth="1"/>
    <col min="45" max="45" width="25.83" hidden="1" customWidth="1"/>
    <col min="46" max="46" width="25.83" hidden="1" customWidth="1"/>
    <col min="47" max="47" width="25.83" hidden="1" customWidth="1"/>
    <col min="48" max="48" width="21.67" hidden="1" customWidth="1"/>
    <col min="49" max="49" width="21.67" hidden="1" customWidth="1"/>
    <col min="50" max="50" width="25" hidden="1" customWidth="1"/>
    <col min="51" max="51" width="25" hidden="1" customWidth="1"/>
    <col min="52" max="52" width="21.67" hidden="1" customWidth="1"/>
    <col min="53" max="53" width="19.17" hidden="1" customWidth="1"/>
    <col min="54" max="54" width="25" hidden="1" customWidth="1"/>
    <col min="55" max="55" width="21.67" hidden="1" customWidth="1"/>
    <col min="56" max="56" width="19.17" hidden="1" customWidth="1"/>
    <col min="57" max="57" width="66.5" customWidth="1"/>
    <col min="71" max="71" width="9.33" hidden="1"/>
    <col min="72" max="72" width="9.33" hidden="1"/>
    <col min="73" max="73" width="9.33" hidden="1"/>
    <col min="74" max="74" width="9.33" hidden="1"/>
    <col min="75" max="75" width="9.33" hidden="1"/>
    <col min="76" max="76" width="9.33" hidden="1"/>
    <col min="77" max="77" width="9.33" hidden="1"/>
    <col min="78" max="78" width="9.33" hidden="1"/>
    <col min="79" max="79" width="9.33" hidden="1"/>
    <col min="80" max="80" width="9.33" hidden="1"/>
    <col min="81" max="81" width="9.33" hidden="1"/>
    <col min="82" max="82" width="9.33" hidden="1"/>
    <col min="83" max="83" width="9.33" hidden="1"/>
    <col min="84" max="84" width="9.33" hidden="1"/>
    <col min="85" max="85" width="9.33" hidden="1"/>
    <col min="86" max="86" width="9.33" hidden="1"/>
    <col min="87" max="87" width="9.33" hidden="1"/>
    <col min="88" max="88" width="9.33" hidden="1"/>
    <col min="89" max="89" width="9.33" hidden="1"/>
    <col min="90" max="90" width="9.33" hidden="1"/>
    <col min="91" max="91" width="9.33" hidden="1"/>
  </cols>
  <sheetData>
    <row r="1">
      <c r="A1" s="14" t="s">
        <v>0</v>
      </c>
      <c r="AZ1" s="14" t="s">
        <v>1</v>
      </c>
      <c r="BA1" s="14" t="s">
        <v>2</v>
      </c>
      <c r="BB1" s="14" t="s">
        <v>3</v>
      </c>
      <c r="BT1" s="14" t="s">
        <v>4</v>
      </c>
      <c r="BU1" s="14" t="s">
        <v>4</v>
      </c>
      <c r="BV1" s="14" t="s">
        <v>5</v>
      </c>
    </row>
    <row r="2" ht="36.96" customHeight="1">
      <c r="AR2"/>
      <c r="BS2" s="15" t="s">
        <v>6</v>
      </c>
      <c r="BT2" s="15" t="s">
        <v>7</v>
      </c>
    </row>
    <row r="3" ht="6.96" customHeight="1">
      <c r="B3" s="16"/>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8"/>
      <c r="BS3" s="15" t="s">
        <v>6</v>
      </c>
      <c r="BT3" s="15" t="s">
        <v>8</v>
      </c>
    </row>
    <row r="4" ht="24.96" customHeight="1">
      <c r="B4" s="19"/>
      <c r="C4" s="20"/>
      <c r="D4" s="21" t="s">
        <v>9</v>
      </c>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18"/>
      <c r="AS4" s="22" t="s">
        <v>10</v>
      </c>
      <c r="BE4" s="23" t="s">
        <v>11</v>
      </c>
      <c r="BS4" s="15" t="s">
        <v>12</v>
      </c>
    </row>
    <row r="5" ht="12" customHeight="1">
      <c r="B5" s="19"/>
      <c r="C5" s="20"/>
      <c r="D5" s="24" t="s">
        <v>13</v>
      </c>
      <c r="E5" s="20"/>
      <c r="F5" s="20"/>
      <c r="G5" s="20"/>
      <c r="H5" s="20"/>
      <c r="I5" s="20"/>
      <c r="J5" s="20"/>
      <c r="K5" s="25" t="s">
        <v>14</v>
      </c>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18"/>
      <c r="BE5" s="26" t="s">
        <v>15</v>
      </c>
      <c r="BS5" s="15" t="s">
        <v>6</v>
      </c>
    </row>
    <row r="6" ht="36.96" customHeight="1">
      <c r="B6" s="19"/>
      <c r="C6" s="20"/>
      <c r="D6" s="27" t="s">
        <v>16</v>
      </c>
      <c r="E6" s="20"/>
      <c r="F6" s="20"/>
      <c r="G6" s="20"/>
      <c r="H6" s="20"/>
      <c r="I6" s="20"/>
      <c r="J6" s="20"/>
      <c r="K6" s="28" t="s">
        <v>17</v>
      </c>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18"/>
      <c r="BE6" s="29"/>
      <c r="BS6" s="15" t="s">
        <v>6</v>
      </c>
    </row>
    <row r="7" ht="12" customHeight="1">
      <c r="B7" s="19"/>
      <c r="C7" s="20"/>
      <c r="D7" s="30" t="s">
        <v>18</v>
      </c>
      <c r="E7" s="20"/>
      <c r="F7" s="20"/>
      <c r="G7" s="20"/>
      <c r="H7" s="20"/>
      <c r="I7" s="20"/>
      <c r="J7" s="20"/>
      <c r="K7" s="25" t="s">
        <v>1</v>
      </c>
      <c r="L7" s="20"/>
      <c r="M7" s="20"/>
      <c r="N7" s="20"/>
      <c r="O7" s="20"/>
      <c r="P7" s="20"/>
      <c r="Q7" s="20"/>
      <c r="R7" s="20"/>
      <c r="S7" s="20"/>
      <c r="T7" s="20"/>
      <c r="U7" s="20"/>
      <c r="V7" s="20"/>
      <c r="W7" s="20"/>
      <c r="X7" s="20"/>
      <c r="Y7" s="20"/>
      <c r="Z7" s="20"/>
      <c r="AA7" s="20"/>
      <c r="AB7" s="20"/>
      <c r="AC7" s="20"/>
      <c r="AD7" s="20"/>
      <c r="AE7" s="20"/>
      <c r="AF7" s="20"/>
      <c r="AG7" s="20"/>
      <c r="AH7" s="20"/>
      <c r="AI7" s="20"/>
      <c r="AJ7" s="20"/>
      <c r="AK7" s="30" t="s">
        <v>19</v>
      </c>
      <c r="AL7" s="20"/>
      <c r="AM7" s="20"/>
      <c r="AN7" s="25" t="s">
        <v>1</v>
      </c>
      <c r="AO7" s="20"/>
      <c r="AP7" s="20"/>
      <c r="AQ7" s="20"/>
      <c r="AR7" s="18"/>
      <c r="BE7" s="29"/>
      <c r="BS7" s="15" t="s">
        <v>6</v>
      </c>
    </row>
    <row r="8" ht="12" customHeight="1">
      <c r="B8" s="19"/>
      <c r="C8" s="20"/>
      <c r="D8" s="30" t="s">
        <v>20</v>
      </c>
      <c r="E8" s="20"/>
      <c r="F8" s="20"/>
      <c r="G8" s="20"/>
      <c r="H8" s="20"/>
      <c r="I8" s="20"/>
      <c r="J8" s="20"/>
      <c r="K8" s="25" t="s">
        <v>21</v>
      </c>
      <c r="L8" s="20"/>
      <c r="M8" s="20"/>
      <c r="N8" s="20"/>
      <c r="O8" s="20"/>
      <c r="P8" s="20"/>
      <c r="Q8" s="20"/>
      <c r="R8" s="20"/>
      <c r="S8" s="20"/>
      <c r="T8" s="20"/>
      <c r="U8" s="20"/>
      <c r="V8" s="20"/>
      <c r="W8" s="20"/>
      <c r="X8" s="20"/>
      <c r="Y8" s="20"/>
      <c r="Z8" s="20"/>
      <c r="AA8" s="20"/>
      <c r="AB8" s="20"/>
      <c r="AC8" s="20"/>
      <c r="AD8" s="20"/>
      <c r="AE8" s="20"/>
      <c r="AF8" s="20"/>
      <c r="AG8" s="20"/>
      <c r="AH8" s="20"/>
      <c r="AI8" s="20"/>
      <c r="AJ8" s="20"/>
      <c r="AK8" s="30" t="s">
        <v>22</v>
      </c>
      <c r="AL8" s="20"/>
      <c r="AM8" s="20"/>
      <c r="AN8" s="31" t="s">
        <v>23</v>
      </c>
      <c r="AO8" s="20"/>
      <c r="AP8" s="20"/>
      <c r="AQ8" s="20"/>
      <c r="AR8" s="18"/>
      <c r="BE8" s="29"/>
      <c r="BS8" s="15" t="s">
        <v>6</v>
      </c>
    </row>
    <row r="9" ht="14.4" customHeight="1">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18"/>
      <c r="BE9" s="29"/>
      <c r="BS9" s="15" t="s">
        <v>6</v>
      </c>
    </row>
    <row r="10" ht="12" customHeight="1">
      <c r="B10" s="19"/>
      <c r="C10" s="20"/>
      <c r="D10" s="30" t="s">
        <v>24</v>
      </c>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30" t="s">
        <v>25</v>
      </c>
      <c r="AL10" s="20"/>
      <c r="AM10" s="20"/>
      <c r="AN10" s="25" t="s">
        <v>26</v>
      </c>
      <c r="AO10" s="20"/>
      <c r="AP10" s="20"/>
      <c r="AQ10" s="20"/>
      <c r="AR10" s="18"/>
      <c r="BE10" s="29"/>
      <c r="BS10" s="15" t="s">
        <v>6</v>
      </c>
    </row>
    <row r="11" ht="18.48" customHeight="1">
      <c r="B11" s="19"/>
      <c r="C11" s="20"/>
      <c r="D11" s="20"/>
      <c r="E11" s="25" t="s">
        <v>27</v>
      </c>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30" t="s">
        <v>28</v>
      </c>
      <c r="AL11" s="20"/>
      <c r="AM11" s="20"/>
      <c r="AN11" s="25" t="s">
        <v>1</v>
      </c>
      <c r="AO11" s="20"/>
      <c r="AP11" s="20"/>
      <c r="AQ11" s="20"/>
      <c r="AR11" s="18"/>
      <c r="BE11" s="29"/>
      <c r="BS11" s="15" t="s">
        <v>6</v>
      </c>
    </row>
    <row r="12" ht="6.96" customHeight="1">
      <c r="B12" s="19"/>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18"/>
      <c r="BE12" s="29"/>
      <c r="BS12" s="15" t="s">
        <v>6</v>
      </c>
    </row>
    <row r="13" ht="12" customHeight="1">
      <c r="B13" s="19"/>
      <c r="C13" s="20"/>
      <c r="D13" s="30" t="s">
        <v>29</v>
      </c>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30" t="s">
        <v>25</v>
      </c>
      <c r="AL13" s="20"/>
      <c r="AM13" s="20"/>
      <c r="AN13" s="32" t="s">
        <v>30</v>
      </c>
      <c r="AO13" s="20"/>
      <c r="AP13" s="20"/>
      <c r="AQ13" s="20"/>
      <c r="AR13" s="18"/>
      <c r="BE13" s="29"/>
      <c r="BS13" s="15" t="s">
        <v>6</v>
      </c>
    </row>
    <row r="14">
      <c r="B14" s="19"/>
      <c r="C14" s="20"/>
      <c r="D14" s="20"/>
      <c r="E14" s="32" t="s">
        <v>30</v>
      </c>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0" t="s">
        <v>28</v>
      </c>
      <c r="AL14" s="20"/>
      <c r="AM14" s="20"/>
      <c r="AN14" s="32" t="s">
        <v>30</v>
      </c>
      <c r="AO14" s="20"/>
      <c r="AP14" s="20"/>
      <c r="AQ14" s="20"/>
      <c r="AR14" s="18"/>
      <c r="BE14" s="29"/>
      <c r="BS14" s="15" t="s">
        <v>6</v>
      </c>
    </row>
    <row r="15" ht="6.96" customHeight="1">
      <c r="B15" s="19"/>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18"/>
      <c r="BE15" s="29"/>
      <c r="BS15" s="15" t="s">
        <v>4</v>
      </c>
    </row>
    <row r="16" ht="12" customHeight="1">
      <c r="B16" s="19"/>
      <c r="C16" s="20"/>
      <c r="D16" s="30" t="s">
        <v>31</v>
      </c>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30" t="s">
        <v>25</v>
      </c>
      <c r="AL16" s="20"/>
      <c r="AM16" s="20"/>
      <c r="AN16" s="25" t="s">
        <v>32</v>
      </c>
      <c r="AO16" s="20"/>
      <c r="AP16" s="20"/>
      <c r="AQ16" s="20"/>
      <c r="AR16" s="18"/>
      <c r="BE16" s="29"/>
      <c r="BS16" s="15" t="s">
        <v>4</v>
      </c>
    </row>
    <row r="17" ht="18.48" customHeight="1">
      <c r="B17" s="19"/>
      <c r="C17" s="20"/>
      <c r="D17" s="20"/>
      <c r="E17" s="25" t="s">
        <v>33</v>
      </c>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30" t="s">
        <v>28</v>
      </c>
      <c r="AL17" s="20"/>
      <c r="AM17" s="20"/>
      <c r="AN17" s="25" t="s">
        <v>1</v>
      </c>
      <c r="AO17" s="20"/>
      <c r="AP17" s="20"/>
      <c r="AQ17" s="20"/>
      <c r="AR17" s="18"/>
      <c r="BE17" s="29"/>
      <c r="BS17" s="15" t="s">
        <v>34</v>
      </c>
    </row>
    <row r="18" ht="6.96" customHeight="1">
      <c r="B18" s="19"/>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18"/>
      <c r="BE18" s="29"/>
      <c r="BS18" s="15" t="s">
        <v>6</v>
      </c>
    </row>
    <row r="19" ht="12" customHeight="1">
      <c r="B19" s="19"/>
      <c r="C19" s="20"/>
      <c r="D19" s="30" t="s">
        <v>35</v>
      </c>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30" t="s">
        <v>25</v>
      </c>
      <c r="AL19" s="20"/>
      <c r="AM19" s="20"/>
      <c r="AN19" s="25" t="s">
        <v>1</v>
      </c>
      <c r="AO19" s="20"/>
      <c r="AP19" s="20"/>
      <c r="AQ19" s="20"/>
      <c r="AR19" s="18"/>
      <c r="BE19" s="29"/>
      <c r="BS19" s="15" t="s">
        <v>6</v>
      </c>
    </row>
    <row r="20" ht="18.48" customHeight="1">
      <c r="B20" s="19"/>
      <c r="C20" s="20"/>
      <c r="D20" s="20"/>
      <c r="E20" s="25" t="s">
        <v>36</v>
      </c>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30" t="s">
        <v>28</v>
      </c>
      <c r="AL20" s="20"/>
      <c r="AM20" s="20"/>
      <c r="AN20" s="25" t="s">
        <v>1</v>
      </c>
      <c r="AO20" s="20"/>
      <c r="AP20" s="20"/>
      <c r="AQ20" s="20"/>
      <c r="AR20" s="18"/>
      <c r="BE20" s="29"/>
      <c r="BS20" s="15" t="s">
        <v>34</v>
      </c>
    </row>
    <row r="21" ht="6.96" customHeight="1">
      <c r="B21" s="19"/>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18"/>
      <c r="BE21" s="29"/>
    </row>
    <row r="22" ht="12" customHeight="1">
      <c r="B22" s="19"/>
      <c r="C22" s="20"/>
      <c r="D22" s="30" t="s">
        <v>37</v>
      </c>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18"/>
      <c r="BE22" s="29"/>
    </row>
    <row r="23" ht="16.5" customHeight="1">
      <c r="B23" s="19"/>
      <c r="C23" s="20"/>
      <c r="D23" s="20"/>
      <c r="E23" s="34" t="s">
        <v>1</v>
      </c>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20"/>
      <c r="AP23" s="20"/>
      <c r="AQ23" s="20"/>
      <c r="AR23" s="18"/>
      <c r="BE23" s="29"/>
    </row>
    <row r="24" ht="6.96" customHeight="1">
      <c r="B24" s="19"/>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18"/>
      <c r="BE24" s="29"/>
    </row>
    <row r="25" ht="6.96" customHeight="1">
      <c r="B25" s="19"/>
      <c r="C25" s="20"/>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20"/>
      <c r="AQ25" s="20"/>
      <c r="AR25" s="18"/>
      <c r="BE25" s="29"/>
    </row>
    <row r="26" s="1" customFormat="1" ht="25.92" customHeight="1">
      <c r="B26" s="36"/>
      <c r="C26" s="37"/>
      <c r="D26" s="38" t="s">
        <v>38</v>
      </c>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40">
        <f>ROUND(AG54,2)</f>
        <v>0</v>
      </c>
      <c r="AL26" s="39"/>
      <c r="AM26" s="39"/>
      <c r="AN26" s="39"/>
      <c r="AO26" s="39"/>
      <c r="AP26" s="37"/>
      <c r="AQ26" s="37"/>
      <c r="AR26" s="41"/>
      <c r="BE26" s="29"/>
    </row>
    <row r="27" s="1" customFormat="1" ht="6.96" customHeight="1">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41"/>
      <c r="BE27" s="29"/>
    </row>
    <row r="28" s="1" customFormat="1">
      <c r="B28" s="36"/>
      <c r="C28" s="37"/>
      <c r="D28" s="37"/>
      <c r="E28" s="37"/>
      <c r="F28" s="37"/>
      <c r="G28" s="37"/>
      <c r="H28" s="37"/>
      <c r="I28" s="37"/>
      <c r="J28" s="37"/>
      <c r="K28" s="37"/>
      <c r="L28" s="42" t="s">
        <v>39</v>
      </c>
      <c r="M28" s="42"/>
      <c r="N28" s="42"/>
      <c r="O28" s="42"/>
      <c r="P28" s="42"/>
      <c r="Q28" s="37"/>
      <c r="R28" s="37"/>
      <c r="S28" s="37"/>
      <c r="T28" s="37"/>
      <c r="U28" s="37"/>
      <c r="V28" s="37"/>
      <c r="W28" s="42" t="s">
        <v>40</v>
      </c>
      <c r="X28" s="42"/>
      <c r="Y28" s="42"/>
      <c r="Z28" s="42"/>
      <c r="AA28" s="42"/>
      <c r="AB28" s="42"/>
      <c r="AC28" s="42"/>
      <c r="AD28" s="42"/>
      <c r="AE28" s="42"/>
      <c r="AF28" s="37"/>
      <c r="AG28" s="37"/>
      <c r="AH28" s="37"/>
      <c r="AI28" s="37"/>
      <c r="AJ28" s="37"/>
      <c r="AK28" s="42" t="s">
        <v>41</v>
      </c>
      <c r="AL28" s="42"/>
      <c r="AM28" s="42"/>
      <c r="AN28" s="42"/>
      <c r="AO28" s="42"/>
      <c r="AP28" s="37"/>
      <c r="AQ28" s="37"/>
      <c r="AR28" s="41"/>
      <c r="BE28" s="29"/>
    </row>
    <row r="29" s="2" customFormat="1" ht="14.4" customHeight="1">
      <c r="B29" s="43"/>
      <c r="C29" s="44"/>
      <c r="D29" s="30" t="s">
        <v>42</v>
      </c>
      <c r="E29" s="44"/>
      <c r="F29" s="30" t="s">
        <v>43</v>
      </c>
      <c r="G29" s="44"/>
      <c r="H29" s="44"/>
      <c r="I29" s="44"/>
      <c r="J29" s="44"/>
      <c r="K29" s="44"/>
      <c r="L29" s="45">
        <v>0.20999999999999999</v>
      </c>
      <c r="M29" s="44"/>
      <c r="N29" s="44"/>
      <c r="O29" s="44"/>
      <c r="P29" s="44"/>
      <c r="Q29" s="44"/>
      <c r="R29" s="44"/>
      <c r="S29" s="44"/>
      <c r="T29" s="44"/>
      <c r="U29" s="44"/>
      <c r="V29" s="44"/>
      <c r="W29" s="46">
        <f>ROUND(AZ54, 2)</f>
        <v>0</v>
      </c>
      <c r="X29" s="44"/>
      <c r="Y29" s="44"/>
      <c r="Z29" s="44"/>
      <c r="AA29" s="44"/>
      <c r="AB29" s="44"/>
      <c r="AC29" s="44"/>
      <c r="AD29" s="44"/>
      <c r="AE29" s="44"/>
      <c r="AF29" s="44"/>
      <c r="AG29" s="44"/>
      <c r="AH29" s="44"/>
      <c r="AI29" s="44"/>
      <c r="AJ29" s="44"/>
      <c r="AK29" s="46">
        <f>ROUND(AV54, 2)</f>
        <v>0</v>
      </c>
      <c r="AL29" s="44"/>
      <c r="AM29" s="44"/>
      <c r="AN29" s="44"/>
      <c r="AO29" s="44"/>
      <c r="AP29" s="44"/>
      <c r="AQ29" s="44"/>
      <c r="AR29" s="47"/>
      <c r="BE29" s="29"/>
    </row>
    <row r="30" s="2" customFormat="1" ht="14.4" customHeight="1">
      <c r="B30" s="43"/>
      <c r="C30" s="44"/>
      <c r="D30" s="44"/>
      <c r="E30" s="44"/>
      <c r="F30" s="30" t="s">
        <v>44</v>
      </c>
      <c r="G30" s="44"/>
      <c r="H30" s="44"/>
      <c r="I30" s="44"/>
      <c r="J30" s="44"/>
      <c r="K30" s="44"/>
      <c r="L30" s="45">
        <v>0.14999999999999999</v>
      </c>
      <c r="M30" s="44"/>
      <c r="N30" s="44"/>
      <c r="O30" s="44"/>
      <c r="P30" s="44"/>
      <c r="Q30" s="44"/>
      <c r="R30" s="44"/>
      <c r="S30" s="44"/>
      <c r="T30" s="44"/>
      <c r="U30" s="44"/>
      <c r="V30" s="44"/>
      <c r="W30" s="46">
        <f>ROUND(BA54, 2)</f>
        <v>0</v>
      </c>
      <c r="X30" s="44"/>
      <c r="Y30" s="44"/>
      <c r="Z30" s="44"/>
      <c r="AA30" s="44"/>
      <c r="AB30" s="44"/>
      <c r="AC30" s="44"/>
      <c r="AD30" s="44"/>
      <c r="AE30" s="44"/>
      <c r="AF30" s="44"/>
      <c r="AG30" s="44"/>
      <c r="AH30" s="44"/>
      <c r="AI30" s="44"/>
      <c r="AJ30" s="44"/>
      <c r="AK30" s="46">
        <f>ROUND(AW54, 2)</f>
        <v>0</v>
      </c>
      <c r="AL30" s="44"/>
      <c r="AM30" s="44"/>
      <c r="AN30" s="44"/>
      <c r="AO30" s="44"/>
      <c r="AP30" s="44"/>
      <c r="AQ30" s="44"/>
      <c r="AR30" s="47"/>
      <c r="BE30" s="29"/>
    </row>
    <row r="31" hidden="1" s="2" customFormat="1" ht="14.4" customHeight="1">
      <c r="B31" s="43"/>
      <c r="C31" s="44"/>
      <c r="D31" s="44"/>
      <c r="E31" s="44"/>
      <c r="F31" s="30" t="s">
        <v>45</v>
      </c>
      <c r="G31" s="44"/>
      <c r="H31" s="44"/>
      <c r="I31" s="44"/>
      <c r="J31" s="44"/>
      <c r="K31" s="44"/>
      <c r="L31" s="45">
        <v>0.20999999999999999</v>
      </c>
      <c r="M31" s="44"/>
      <c r="N31" s="44"/>
      <c r="O31" s="44"/>
      <c r="P31" s="44"/>
      <c r="Q31" s="44"/>
      <c r="R31" s="44"/>
      <c r="S31" s="44"/>
      <c r="T31" s="44"/>
      <c r="U31" s="44"/>
      <c r="V31" s="44"/>
      <c r="W31" s="46">
        <f>ROUND(BB54, 2)</f>
        <v>0</v>
      </c>
      <c r="X31" s="44"/>
      <c r="Y31" s="44"/>
      <c r="Z31" s="44"/>
      <c r="AA31" s="44"/>
      <c r="AB31" s="44"/>
      <c r="AC31" s="44"/>
      <c r="AD31" s="44"/>
      <c r="AE31" s="44"/>
      <c r="AF31" s="44"/>
      <c r="AG31" s="44"/>
      <c r="AH31" s="44"/>
      <c r="AI31" s="44"/>
      <c r="AJ31" s="44"/>
      <c r="AK31" s="46">
        <v>0</v>
      </c>
      <c r="AL31" s="44"/>
      <c r="AM31" s="44"/>
      <c r="AN31" s="44"/>
      <c r="AO31" s="44"/>
      <c r="AP31" s="44"/>
      <c r="AQ31" s="44"/>
      <c r="AR31" s="47"/>
      <c r="BE31" s="29"/>
    </row>
    <row r="32" hidden="1" s="2" customFormat="1" ht="14.4" customHeight="1">
      <c r="B32" s="43"/>
      <c r="C32" s="44"/>
      <c r="D32" s="44"/>
      <c r="E32" s="44"/>
      <c r="F32" s="30" t="s">
        <v>46</v>
      </c>
      <c r="G32" s="44"/>
      <c r="H32" s="44"/>
      <c r="I32" s="44"/>
      <c r="J32" s="44"/>
      <c r="K32" s="44"/>
      <c r="L32" s="45">
        <v>0.14999999999999999</v>
      </c>
      <c r="M32" s="44"/>
      <c r="N32" s="44"/>
      <c r="O32" s="44"/>
      <c r="P32" s="44"/>
      <c r="Q32" s="44"/>
      <c r="R32" s="44"/>
      <c r="S32" s="44"/>
      <c r="T32" s="44"/>
      <c r="U32" s="44"/>
      <c r="V32" s="44"/>
      <c r="W32" s="46">
        <f>ROUND(BC54, 2)</f>
        <v>0</v>
      </c>
      <c r="X32" s="44"/>
      <c r="Y32" s="44"/>
      <c r="Z32" s="44"/>
      <c r="AA32" s="44"/>
      <c r="AB32" s="44"/>
      <c r="AC32" s="44"/>
      <c r="AD32" s="44"/>
      <c r="AE32" s="44"/>
      <c r="AF32" s="44"/>
      <c r="AG32" s="44"/>
      <c r="AH32" s="44"/>
      <c r="AI32" s="44"/>
      <c r="AJ32" s="44"/>
      <c r="AK32" s="46">
        <v>0</v>
      </c>
      <c r="AL32" s="44"/>
      <c r="AM32" s="44"/>
      <c r="AN32" s="44"/>
      <c r="AO32" s="44"/>
      <c r="AP32" s="44"/>
      <c r="AQ32" s="44"/>
      <c r="AR32" s="47"/>
      <c r="BE32" s="29"/>
    </row>
    <row r="33" hidden="1" s="2" customFormat="1" ht="14.4" customHeight="1">
      <c r="B33" s="43"/>
      <c r="C33" s="44"/>
      <c r="D33" s="44"/>
      <c r="E33" s="44"/>
      <c r="F33" s="30" t="s">
        <v>47</v>
      </c>
      <c r="G33" s="44"/>
      <c r="H33" s="44"/>
      <c r="I33" s="44"/>
      <c r="J33" s="44"/>
      <c r="K33" s="44"/>
      <c r="L33" s="45">
        <v>0</v>
      </c>
      <c r="M33" s="44"/>
      <c r="N33" s="44"/>
      <c r="O33" s="44"/>
      <c r="P33" s="44"/>
      <c r="Q33" s="44"/>
      <c r="R33" s="44"/>
      <c r="S33" s="44"/>
      <c r="T33" s="44"/>
      <c r="U33" s="44"/>
      <c r="V33" s="44"/>
      <c r="W33" s="46">
        <f>ROUND(BD54, 2)</f>
        <v>0</v>
      </c>
      <c r="X33" s="44"/>
      <c r="Y33" s="44"/>
      <c r="Z33" s="44"/>
      <c r="AA33" s="44"/>
      <c r="AB33" s="44"/>
      <c r="AC33" s="44"/>
      <c r="AD33" s="44"/>
      <c r="AE33" s="44"/>
      <c r="AF33" s="44"/>
      <c r="AG33" s="44"/>
      <c r="AH33" s="44"/>
      <c r="AI33" s="44"/>
      <c r="AJ33" s="44"/>
      <c r="AK33" s="46">
        <v>0</v>
      </c>
      <c r="AL33" s="44"/>
      <c r="AM33" s="44"/>
      <c r="AN33" s="44"/>
      <c r="AO33" s="44"/>
      <c r="AP33" s="44"/>
      <c r="AQ33" s="44"/>
      <c r="AR33" s="47"/>
      <c r="BE33" s="29"/>
    </row>
    <row r="34" s="1" customFormat="1" ht="6.96" customHeight="1">
      <c r="B34" s="36"/>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41"/>
      <c r="BE34" s="29"/>
    </row>
    <row r="35" s="1" customFormat="1" ht="25.92" customHeight="1">
      <c r="B35" s="36"/>
      <c r="C35" s="48"/>
      <c r="D35" s="49" t="s">
        <v>48</v>
      </c>
      <c r="E35" s="50"/>
      <c r="F35" s="50"/>
      <c r="G35" s="50"/>
      <c r="H35" s="50"/>
      <c r="I35" s="50"/>
      <c r="J35" s="50"/>
      <c r="K35" s="50"/>
      <c r="L35" s="50"/>
      <c r="M35" s="50"/>
      <c r="N35" s="50"/>
      <c r="O35" s="50"/>
      <c r="P35" s="50"/>
      <c r="Q35" s="50"/>
      <c r="R35" s="50"/>
      <c r="S35" s="50"/>
      <c r="T35" s="51" t="s">
        <v>49</v>
      </c>
      <c r="U35" s="50"/>
      <c r="V35" s="50"/>
      <c r="W35" s="50"/>
      <c r="X35" s="52" t="s">
        <v>50</v>
      </c>
      <c r="Y35" s="50"/>
      <c r="Z35" s="50"/>
      <c r="AA35" s="50"/>
      <c r="AB35" s="50"/>
      <c r="AC35" s="50"/>
      <c r="AD35" s="50"/>
      <c r="AE35" s="50"/>
      <c r="AF35" s="50"/>
      <c r="AG35" s="50"/>
      <c r="AH35" s="50"/>
      <c r="AI35" s="50"/>
      <c r="AJ35" s="50"/>
      <c r="AK35" s="53">
        <f>SUM(AK26:AK33)</f>
        <v>0</v>
      </c>
      <c r="AL35" s="50"/>
      <c r="AM35" s="50"/>
      <c r="AN35" s="50"/>
      <c r="AO35" s="54"/>
      <c r="AP35" s="48"/>
      <c r="AQ35" s="48"/>
      <c r="AR35" s="41"/>
    </row>
    <row r="36" s="1" customFormat="1" ht="6.96" customHeight="1">
      <c r="B36" s="36"/>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41"/>
    </row>
    <row r="37" s="1" customFormat="1" ht="6.96" customHeight="1">
      <c r="B37" s="55"/>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41"/>
    </row>
    <row r="41" s="1" customFormat="1" ht="6.96" customHeight="1">
      <c r="B41" s="57"/>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41"/>
    </row>
    <row r="42" s="1" customFormat="1" ht="24.96" customHeight="1">
      <c r="B42" s="36"/>
      <c r="C42" s="21" t="s">
        <v>51</v>
      </c>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41"/>
    </row>
    <row r="43" s="1" customFormat="1" ht="6.96" customHeight="1">
      <c r="B43" s="36"/>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41"/>
    </row>
    <row r="44" s="1" customFormat="1" ht="12" customHeight="1">
      <c r="B44" s="36"/>
      <c r="C44" s="30" t="s">
        <v>13</v>
      </c>
      <c r="D44" s="37"/>
      <c r="E44" s="37"/>
      <c r="F44" s="37"/>
      <c r="G44" s="37"/>
      <c r="H44" s="37"/>
      <c r="I44" s="37"/>
      <c r="J44" s="37"/>
      <c r="K44" s="37"/>
      <c r="L44" s="37" t="str">
        <f>K5</f>
        <v>R-08-19</v>
      </c>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41"/>
    </row>
    <row r="45" s="3" customFormat="1" ht="36.96" customHeight="1">
      <c r="B45" s="59"/>
      <c r="C45" s="60" t="s">
        <v>16</v>
      </c>
      <c r="D45" s="61"/>
      <c r="E45" s="61"/>
      <c r="F45" s="61"/>
      <c r="G45" s="61"/>
      <c r="H45" s="61"/>
      <c r="I45" s="61"/>
      <c r="J45" s="61"/>
      <c r="K45" s="61"/>
      <c r="L45" s="62" t="str">
        <f>K6</f>
        <v>Oprava komunikace na parc. č. 486 - Otaslavice</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3"/>
    </row>
    <row r="46" s="1" customFormat="1" ht="6.96" customHeight="1">
      <c r="B46" s="36"/>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41"/>
    </row>
    <row r="47" s="1" customFormat="1" ht="12" customHeight="1">
      <c r="B47" s="36"/>
      <c r="C47" s="30" t="s">
        <v>20</v>
      </c>
      <c r="D47" s="37"/>
      <c r="E47" s="37"/>
      <c r="F47" s="37"/>
      <c r="G47" s="37"/>
      <c r="H47" s="37"/>
      <c r="I47" s="37"/>
      <c r="J47" s="37"/>
      <c r="K47" s="37"/>
      <c r="L47" s="64" t="str">
        <f>IF(K8="","",K8)</f>
        <v>Otaslavice</v>
      </c>
      <c r="M47" s="37"/>
      <c r="N47" s="37"/>
      <c r="O47" s="37"/>
      <c r="P47" s="37"/>
      <c r="Q47" s="37"/>
      <c r="R47" s="37"/>
      <c r="S47" s="37"/>
      <c r="T47" s="37"/>
      <c r="U47" s="37"/>
      <c r="V47" s="37"/>
      <c r="W47" s="37"/>
      <c r="X47" s="37"/>
      <c r="Y47" s="37"/>
      <c r="Z47" s="37"/>
      <c r="AA47" s="37"/>
      <c r="AB47" s="37"/>
      <c r="AC47" s="37"/>
      <c r="AD47" s="37"/>
      <c r="AE47" s="37"/>
      <c r="AF47" s="37"/>
      <c r="AG47" s="37"/>
      <c r="AH47" s="37"/>
      <c r="AI47" s="30" t="s">
        <v>22</v>
      </c>
      <c r="AJ47" s="37"/>
      <c r="AK47" s="37"/>
      <c r="AL47" s="37"/>
      <c r="AM47" s="65" t="str">
        <f>IF(AN8= "","",AN8)</f>
        <v>6. 8. 2019</v>
      </c>
      <c r="AN47" s="65"/>
      <c r="AO47" s="37"/>
      <c r="AP47" s="37"/>
      <c r="AQ47" s="37"/>
      <c r="AR47" s="41"/>
    </row>
    <row r="48" s="1" customFormat="1" ht="6.96" customHeight="1">
      <c r="B48" s="36"/>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41"/>
    </row>
    <row r="49" s="1" customFormat="1" ht="24.9" customHeight="1">
      <c r="B49" s="36"/>
      <c r="C49" s="30" t="s">
        <v>24</v>
      </c>
      <c r="D49" s="37"/>
      <c r="E49" s="37"/>
      <c r="F49" s="37"/>
      <c r="G49" s="37"/>
      <c r="H49" s="37"/>
      <c r="I49" s="37"/>
      <c r="J49" s="37"/>
      <c r="K49" s="37"/>
      <c r="L49" s="37" t="str">
        <f>IF(E11= "","",E11)</f>
        <v>Obec Otaslavice, Otaslavice 343, 798 06 Otaslavice</v>
      </c>
      <c r="M49" s="37"/>
      <c r="N49" s="37"/>
      <c r="O49" s="37"/>
      <c r="P49" s="37"/>
      <c r="Q49" s="37"/>
      <c r="R49" s="37"/>
      <c r="S49" s="37"/>
      <c r="T49" s="37"/>
      <c r="U49" s="37"/>
      <c r="V49" s="37"/>
      <c r="W49" s="37"/>
      <c r="X49" s="37"/>
      <c r="Y49" s="37"/>
      <c r="Z49" s="37"/>
      <c r="AA49" s="37"/>
      <c r="AB49" s="37"/>
      <c r="AC49" s="37"/>
      <c r="AD49" s="37"/>
      <c r="AE49" s="37"/>
      <c r="AF49" s="37"/>
      <c r="AG49" s="37"/>
      <c r="AH49" s="37"/>
      <c r="AI49" s="30" t="s">
        <v>31</v>
      </c>
      <c r="AJ49" s="37"/>
      <c r="AK49" s="37"/>
      <c r="AL49" s="37"/>
      <c r="AM49" s="66" t="str">
        <f>IF(E17="","",E17)</f>
        <v>Ing. Robert Šimek, Janouškova 3, 779 00 Olomouc</v>
      </c>
      <c r="AN49" s="37"/>
      <c r="AO49" s="37"/>
      <c r="AP49" s="37"/>
      <c r="AQ49" s="37"/>
      <c r="AR49" s="41"/>
      <c r="AS49" s="67" t="s">
        <v>52</v>
      </c>
      <c r="AT49" s="68"/>
      <c r="AU49" s="69"/>
      <c r="AV49" s="69"/>
      <c r="AW49" s="69"/>
      <c r="AX49" s="69"/>
      <c r="AY49" s="69"/>
      <c r="AZ49" s="69"/>
      <c r="BA49" s="69"/>
      <c r="BB49" s="69"/>
      <c r="BC49" s="69"/>
      <c r="BD49" s="70"/>
    </row>
    <row r="50" s="1" customFormat="1" ht="13.65" customHeight="1">
      <c r="B50" s="36"/>
      <c r="C50" s="30" t="s">
        <v>29</v>
      </c>
      <c r="D50" s="37"/>
      <c r="E50" s="37"/>
      <c r="F50" s="37"/>
      <c r="G50" s="37"/>
      <c r="H50" s="37"/>
      <c r="I50" s="37"/>
      <c r="J50" s="37"/>
      <c r="K50" s="37"/>
      <c r="L50" s="37" t="str">
        <f>IF(E14= "Vyplň údaj","",E14)</f>
        <v/>
      </c>
      <c r="M50" s="37"/>
      <c r="N50" s="37"/>
      <c r="O50" s="37"/>
      <c r="P50" s="37"/>
      <c r="Q50" s="37"/>
      <c r="R50" s="37"/>
      <c r="S50" s="37"/>
      <c r="T50" s="37"/>
      <c r="U50" s="37"/>
      <c r="V50" s="37"/>
      <c r="W50" s="37"/>
      <c r="X50" s="37"/>
      <c r="Y50" s="37"/>
      <c r="Z50" s="37"/>
      <c r="AA50" s="37"/>
      <c r="AB50" s="37"/>
      <c r="AC50" s="37"/>
      <c r="AD50" s="37"/>
      <c r="AE50" s="37"/>
      <c r="AF50" s="37"/>
      <c r="AG50" s="37"/>
      <c r="AH50" s="37"/>
      <c r="AI50" s="30" t="s">
        <v>35</v>
      </c>
      <c r="AJ50" s="37"/>
      <c r="AK50" s="37"/>
      <c r="AL50" s="37"/>
      <c r="AM50" s="66" t="str">
        <f>IF(E20="","",E20)</f>
        <v>Čiklová</v>
      </c>
      <c r="AN50" s="37"/>
      <c r="AO50" s="37"/>
      <c r="AP50" s="37"/>
      <c r="AQ50" s="37"/>
      <c r="AR50" s="41"/>
      <c r="AS50" s="71"/>
      <c r="AT50" s="72"/>
      <c r="AU50" s="73"/>
      <c r="AV50" s="73"/>
      <c r="AW50" s="73"/>
      <c r="AX50" s="73"/>
      <c r="AY50" s="73"/>
      <c r="AZ50" s="73"/>
      <c r="BA50" s="73"/>
      <c r="BB50" s="73"/>
      <c r="BC50" s="73"/>
      <c r="BD50" s="74"/>
    </row>
    <row r="51" s="1" customFormat="1" ht="10.8" customHeight="1">
      <c r="B51" s="36"/>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41"/>
      <c r="AS51" s="75"/>
      <c r="AT51" s="76"/>
      <c r="AU51" s="77"/>
      <c r="AV51" s="77"/>
      <c r="AW51" s="77"/>
      <c r="AX51" s="77"/>
      <c r="AY51" s="77"/>
      <c r="AZ51" s="77"/>
      <c r="BA51" s="77"/>
      <c r="BB51" s="77"/>
      <c r="BC51" s="77"/>
      <c r="BD51" s="78"/>
    </row>
    <row r="52" s="1" customFormat="1" ht="29.28" customHeight="1">
      <c r="B52" s="36"/>
      <c r="C52" s="79" t="s">
        <v>53</v>
      </c>
      <c r="D52" s="80"/>
      <c r="E52" s="80"/>
      <c r="F52" s="80"/>
      <c r="G52" s="80"/>
      <c r="H52" s="81"/>
      <c r="I52" s="82" t="s">
        <v>54</v>
      </c>
      <c r="J52" s="80"/>
      <c r="K52" s="80"/>
      <c r="L52" s="80"/>
      <c r="M52" s="80"/>
      <c r="N52" s="80"/>
      <c r="O52" s="80"/>
      <c r="P52" s="80"/>
      <c r="Q52" s="80"/>
      <c r="R52" s="80"/>
      <c r="S52" s="80"/>
      <c r="T52" s="80"/>
      <c r="U52" s="80"/>
      <c r="V52" s="80"/>
      <c r="W52" s="80"/>
      <c r="X52" s="80"/>
      <c r="Y52" s="80"/>
      <c r="Z52" s="80"/>
      <c r="AA52" s="80"/>
      <c r="AB52" s="80"/>
      <c r="AC52" s="80"/>
      <c r="AD52" s="80"/>
      <c r="AE52" s="80"/>
      <c r="AF52" s="80"/>
      <c r="AG52" s="83" t="s">
        <v>55</v>
      </c>
      <c r="AH52" s="80"/>
      <c r="AI52" s="80"/>
      <c r="AJ52" s="80"/>
      <c r="AK52" s="80"/>
      <c r="AL52" s="80"/>
      <c r="AM52" s="80"/>
      <c r="AN52" s="82" t="s">
        <v>56</v>
      </c>
      <c r="AO52" s="80"/>
      <c r="AP52" s="84"/>
      <c r="AQ52" s="85" t="s">
        <v>57</v>
      </c>
      <c r="AR52" s="41"/>
      <c r="AS52" s="86" t="s">
        <v>58</v>
      </c>
      <c r="AT52" s="87" t="s">
        <v>59</v>
      </c>
      <c r="AU52" s="87" t="s">
        <v>60</v>
      </c>
      <c r="AV52" s="87" t="s">
        <v>61</v>
      </c>
      <c r="AW52" s="87" t="s">
        <v>62</v>
      </c>
      <c r="AX52" s="87" t="s">
        <v>63</v>
      </c>
      <c r="AY52" s="87" t="s">
        <v>64</v>
      </c>
      <c r="AZ52" s="87" t="s">
        <v>65</v>
      </c>
      <c r="BA52" s="87" t="s">
        <v>66</v>
      </c>
      <c r="BB52" s="87" t="s">
        <v>67</v>
      </c>
      <c r="BC52" s="87" t="s">
        <v>68</v>
      </c>
      <c r="BD52" s="88" t="s">
        <v>69</v>
      </c>
    </row>
    <row r="53" s="1" customFormat="1" ht="10.8" customHeight="1">
      <c r="B53" s="36"/>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41"/>
      <c r="AS53" s="89"/>
      <c r="AT53" s="90"/>
      <c r="AU53" s="90"/>
      <c r="AV53" s="90"/>
      <c r="AW53" s="90"/>
      <c r="AX53" s="90"/>
      <c r="AY53" s="90"/>
      <c r="AZ53" s="90"/>
      <c r="BA53" s="90"/>
      <c r="BB53" s="90"/>
      <c r="BC53" s="90"/>
      <c r="BD53" s="91"/>
    </row>
    <row r="54" s="4" customFormat="1" ht="32.4" customHeight="1">
      <c r="B54" s="92"/>
      <c r="C54" s="93" t="s">
        <v>70</v>
      </c>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5">
        <f>ROUND(SUM(AG55:AG56),2)</f>
        <v>0</v>
      </c>
      <c r="AH54" s="95"/>
      <c r="AI54" s="95"/>
      <c r="AJ54" s="95"/>
      <c r="AK54" s="95"/>
      <c r="AL54" s="95"/>
      <c r="AM54" s="95"/>
      <c r="AN54" s="96">
        <f>SUM(AG54,AT54)</f>
        <v>0</v>
      </c>
      <c r="AO54" s="96"/>
      <c r="AP54" s="96"/>
      <c r="AQ54" s="97" t="s">
        <v>1</v>
      </c>
      <c r="AR54" s="98"/>
      <c r="AS54" s="99">
        <f>ROUND(SUM(AS55:AS56),2)</f>
        <v>0</v>
      </c>
      <c r="AT54" s="100">
        <f>ROUND(SUM(AV54:AW54),2)</f>
        <v>0</v>
      </c>
      <c r="AU54" s="101">
        <f>ROUND(SUM(AU55:AU56),5)</f>
        <v>0</v>
      </c>
      <c r="AV54" s="100">
        <f>ROUND(AZ54*L29,2)</f>
        <v>0</v>
      </c>
      <c r="AW54" s="100">
        <f>ROUND(BA54*L30,2)</f>
        <v>0</v>
      </c>
      <c r="AX54" s="100">
        <f>ROUND(BB54*L29,2)</f>
        <v>0</v>
      </c>
      <c r="AY54" s="100">
        <f>ROUND(BC54*L30,2)</f>
        <v>0</v>
      </c>
      <c r="AZ54" s="100">
        <f>ROUND(SUM(AZ55:AZ56),2)</f>
        <v>0</v>
      </c>
      <c r="BA54" s="100">
        <f>ROUND(SUM(BA55:BA56),2)</f>
        <v>0</v>
      </c>
      <c r="BB54" s="100">
        <f>ROUND(SUM(BB55:BB56),2)</f>
        <v>0</v>
      </c>
      <c r="BC54" s="100">
        <f>ROUND(SUM(BC55:BC56),2)</f>
        <v>0</v>
      </c>
      <c r="BD54" s="102">
        <f>ROUND(SUM(BD55:BD56),2)</f>
        <v>0</v>
      </c>
      <c r="BS54" s="103" t="s">
        <v>71</v>
      </c>
      <c r="BT54" s="103" t="s">
        <v>72</v>
      </c>
      <c r="BU54" s="104" t="s">
        <v>73</v>
      </c>
      <c r="BV54" s="103" t="s">
        <v>74</v>
      </c>
      <c r="BW54" s="103" t="s">
        <v>5</v>
      </c>
      <c r="BX54" s="103" t="s">
        <v>75</v>
      </c>
      <c r="CL54" s="103" t="s">
        <v>1</v>
      </c>
    </row>
    <row r="55" s="5" customFormat="1" ht="27" customHeight="1">
      <c r="A55" s="105" t="s">
        <v>76</v>
      </c>
      <c r="B55" s="106"/>
      <c r="C55" s="107"/>
      <c r="D55" s="108" t="s">
        <v>77</v>
      </c>
      <c r="E55" s="108"/>
      <c r="F55" s="108"/>
      <c r="G55" s="108"/>
      <c r="H55" s="108"/>
      <c r="I55" s="109"/>
      <c r="J55" s="108" t="s">
        <v>17</v>
      </c>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10">
        <f>'01 - Oprava komunikace na...'!J30</f>
        <v>0</v>
      </c>
      <c r="AH55" s="109"/>
      <c r="AI55" s="109"/>
      <c r="AJ55" s="109"/>
      <c r="AK55" s="109"/>
      <c r="AL55" s="109"/>
      <c r="AM55" s="109"/>
      <c r="AN55" s="110">
        <f>SUM(AG55,AT55)</f>
        <v>0</v>
      </c>
      <c r="AO55" s="109"/>
      <c r="AP55" s="109"/>
      <c r="AQ55" s="111" t="s">
        <v>78</v>
      </c>
      <c r="AR55" s="112"/>
      <c r="AS55" s="113">
        <v>0</v>
      </c>
      <c r="AT55" s="114">
        <f>ROUND(SUM(AV55:AW55),2)</f>
        <v>0</v>
      </c>
      <c r="AU55" s="115">
        <f>'01 - Oprava komunikace na...'!P91</f>
        <v>0</v>
      </c>
      <c r="AV55" s="114">
        <f>'01 - Oprava komunikace na...'!J33</f>
        <v>0</v>
      </c>
      <c r="AW55" s="114">
        <f>'01 - Oprava komunikace na...'!J34</f>
        <v>0</v>
      </c>
      <c r="AX55" s="114">
        <f>'01 - Oprava komunikace na...'!J35</f>
        <v>0</v>
      </c>
      <c r="AY55" s="114">
        <f>'01 - Oprava komunikace na...'!J36</f>
        <v>0</v>
      </c>
      <c r="AZ55" s="114">
        <f>'01 - Oprava komunikace na...'!F33</f>
        <v>0</v>
      </c>
      <c r="BA55" s="114">
        <f>'01 - Oprava komunikace na...'!F34</f>
        <v>0</v>
      </c>
      <c r="BB55" s="114">
        <f>'01 - Oprava komunikace na...'!F35</f>
        <v>0</v>
      </c>
      <c r="BC55" s="114">
        <f>'01 - Oprava komunikace na...'!F36</f>
        <v>0</v>
      </c>
      <c r="BD55" s="116">
        <f>'01 - Oprava komunikace na...'!F37</f>
        <v>0</v>
      </c>
      <c r="BT55" s="117" t="s">
        <v>79</v>
      </c>
      <c r="BV55" s="117" t="s">
        <v>74</v>
      </c>
      <c r="BW55" s="117" t="s">
        <v>80</v>
      </c>
      <c r="BX55" s="117" t="s">
        <v>5</v>
      </c>
      <c r="CL55" s="117" t="s">
        <v>1</v>
      </c>
      <c r="CM55" s="117" t="s">
        <v>81</v>
      </c>
    </row>
    <row r="56" s="5" customFormat="1" ht="16.5" customHeight="1">
      <c r="A56" s="105" t="s">
        <v>76</v>
      </c>
      <c r="B56" s="106"/>
      <c r="C56" s="107"/>
      <c r="D56" s="108" t="s">
        <v>82</v>
      </c>
      <c r="E56" s="108"/>
      <c r="F56" s="108"/>
      <c r="G56" s="108"/>
      <c r="H56" s="108"/>
      <c r="I56" s="109"/>
      <c r="J56" s="108" t="s">
        <v>83</v>
      </c>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10">
        <f>'02 - Vedlejší a ostatní n...'!J30</f>
        <v>0</v>
      </c>
      <c r="AH56" s="109"/>
      <c r="AI56" s="109"/>
      <c r="AJ56" s="109"/>
      <c r="AK56" s="109"/>
      <c r="AL56" s="109"/>
      <c r="AM56" s="109"/>
      <c r="AN56" s="110">
        <f>SUM(AG56,AT56)</f>
        <v>0</v>
      </c>
      <c r="AO56" s="109"/>
      <c r="AP56" s="109"/>
      <c r="AQ56" s="111" t="s">
        <v>84</v>
      </c>
      <c r="AR56" s="112"/>
      <c r="AS56" s="118">
        <v>0</v>
      </c>
      <c r="AT56" s="119">
        <f>ROUND(SUM(AV56:AW56),2)</f>
        <v>0</v>
      </c>
      <c r="AU56" s="120">
        <f>'02 - Vedlejší a ostatní n...'!P83</f>
        <v>0</v>
      </c>
      <c r="AV56" s="119">
        <f>'02 - Vedlejší a ostatní n...'!J33</f>
        <v>0</v>
      </c>
      <c r="AW56" s="119">
        <f>'02 - Vedlejší a ostatní n...'!J34</f>
        <v>0</v>
      </c>
      <c r="AX56" s="119">
        <f>'02 - Vedlejší a ostatní n...'!J35</f>
        <v>0</v>
      </c>
      <c r="AY56" s="119">
        <f>'02 - Vedlejší a ostatní n...'!J36</f>
        <v>0</v>
      </c>
      <c r="AZ56" s="119">
        <f>'02 - Vedlejší a ostatní n...'!F33</f>
        <v>0</v>
      </c>
      <c r="BA56" s="119">
        <f>'02 - Vedlejší a ostatní n...'!F34</f>
        <v>0</v>
      </c>
      <c r="BB56" s="119">
        <f>'02 - Vedlejší a ostatní n...'!F35</f>
        <v>0</v>
      </c>
      <c r="BC56" s="119">
        <f>'02 - Vedlejší a ostatní n...'!F36</f>
        <v>0</v>
      </c>
      <c r="BD56" s="121">
        <f>'02 - Vedlejší a ostatní n...'!F37</f>
        <v>0</v>
      </c>
      <c r="BT56" s="117" t="s">
        <v>79</v>
      </c>
      <c r="BV56" s="117" t="s">
        <v>74</v>
      </c>
      <c r="BW56" s="117" t="s">
        <v>85</v>
      </c>
      <c r="BX56" s="117" t="s">
        <v>5</v>
      </c>
      <c r="CL56" s="117" t="s">
        <v>1</v>
      </c>
      <c r="CM56" s="117" t="s">
        <v>81</v>
      </c>
    </row>
    <row r="57" s="1" customFormat="1" ht="30" customHeight="1">
      <c r="B57" s="36"/>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41"/>
    </row>
    <row r="58" s="1" customFormat="1" ht="6.96" customHeight="1">
      <c r="B58" s="55"/>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41"/>
    </row>
  </sheetData>
  <sheetProtection sheet="1" formatColumns="0" formatRows="0" objects="1" scenarios="1" spinCount="100000" saltValue="htb9Hz0lTo/pKpD29FbZgDDHIS0aXvdoLHNbjaJCj0DWpahpdnQ8f42hoJFeOMVCvQRXNm9F/0RgPTJTOKdp8w==" hashValue="K9vD7QfA7/nO/WjN8z3XcVhaWrcIvw4YoESq7Twpid73Q6UkKrNxcoDSDS0df2Q1//ZEOo5TwJH/1GE0Ab7r4A==" algorithmName="SHA-512" password="CC35"/>
  <mergeCells count="46">
    <mergeCell ref="W31:AE31"/>
    <mergeCell ref="BE5:BE34"/>
    <mergeCell ref="AK26:AO26"/>
    <mergeCell ref="W29:AE29"/>
    <mergeCell ref="AK29:AO29"/>
    <mergeCell ref="W30:AE30"/>
    <mergeCell ref="AK30:AO30"/>
    <mergeCell ref="AK31:AO31"/>
    <mergeCell ref="W32:AE32"/>
    <mergeCell ref="AK32:AO32"/>
    <mergeCell ref="W33:AE33"/>
    <mergeCell ref="AK33:AO33"/>
    <mergeCell ref="X35:AB35"/>
    <mergeCell ref="AK35:AO35"/>
    <mergeCell ref="AR2:BE2"/>
    <mergeCell ref="AS49:AT51"/>
    <mergeCell ref="AM50:AP50"/>
    <mergeCell ref="L45:AO45"/>
    <mergeCell ref="AM47:AN47"/>
    <mergeCell ref="AM49:AP49"/>
    <mergeCell ref="K5:AO5"/>
    <mergeCell ref="K6:AO6"/>
    <mergeCell ref="E14:AJ14"/>
    <mergeCell ref="E23:AN23"/>
    <mergeCell ref="L28:P28"/>
    <mergeCell ref="W28:AE28"/>
    <mergeCell ref="AK28:AO28"/>
    <mergeCell ref="L29:P29"/>
    <mergeCell ref="L30:P30"/>
    <mergeCell ref="L31:P31"/>
    <mergeCell ref="L32:P32"/>
    <mergeCell ref="L33:P33"/>
    <mergeCell ref="C52:G52"/>
    <mergeCell ref="I52:AF52"/>
    <mergeCell ref="AG52:AM52"/>
    <mergeCell ref="AN52:AP52"/>
    <mergeCell ref="AN55:AP55"/>
    <mergeCell ref="AG55:AM55"/>
    <mergeCell ref="D55:H55"/>
    <mergeCell ref="J55:AF55"/>
    <mergeCell ref="AN56:AP56"/>
    <mergeCell ref="AG56:AM56"/>
    <mergeCell ref="D56:H56"/>
    <mergeCell ref="J56:AF56"/>
    <mergeCell ref="AG54:AM54"/>
    <mergeCell ref="AN54:AP54"/>
  </mergeCells>
  <hyperlinks>
    <hyperlink ref="A55" location="'01 - Oprava komunikace na...'!C2" display="/"/>
    <hyperlink ref="A56" location="'02 - Vedlejší a ostatní n...'!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100.83" customWidth="1"/>
    <col min="7" max="7" width="8.67" customWidth="1"/>
    <col min="8" max="8" width="11.17" customWidth="1"/>
    <col min="9" max="9" width="14.17" style="122" customWidth="1"/>
    <col min="10" max="10" width="23.5" customWidth="1"/>
    <col min="11" max="11" width="15.5"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5" t="s">
        <v>80</v>
      </c>
    </row>
    <row r="3" ht="6.96" customHeight="1">
      <c r="B3" s="123"/>
      <c r="C3" s="124"/>
      <c r="D3" s="124"/>
      <c r="E3" s="124"/>
      <c r="F3" s="124"/>
      <c r="G3" s="124"/>
      <c r="H3" s="124"/>
      <c r="I3" s="125"/>
      <c r="J3" s="124"/>
      <c r="K3" s="124"/>
      <c r="L3" s="18"/>
      <c r="AT3" s="15" t="s">
        <v>81</v>
      </c>
    </row>
    <row r="4" ht="24.96" customHeight="1">
      <c r="B4" s="18"/>
      <c r="D4" s="126" t="s">
        <v>86</v>
      </c>
      <c r="L4" s="18"/>
      <c r="M4" s="22" t="s">
        <v>10</v>
      </c>
      <c r="AT4" s="15" t="s">
        <v>4</v>
      </c>
    </row>
    <row r="5" ht="6.96" customHeight="1">
      <c r="B5" s="18"/>
      <c r="L5" s="18"/>
    </row>
    <row r="6" ht="12" customHeight="1">
      <c r="B6" s="18"/>
      <c r="D6" s="127" t="s">
        <v>16</v>
      </c>
      <c r="L6" s="18"/>
    </row>
    <row r="7" ht="16.5" customHeight="1">
      <c r="B7" s="18"/>
      <c r="E7" s="128" t="str">
        <f>'Rekapitulace stavby'!K6</f>
        <v>Oprava komunikace na parc. č. 486 - Otaslavice</v>
      </c>
      <c r="F7" s="127"/>
      <c r="G7" s="127"/>
      <c r="H7" s="127"/>
      <c r="L7" s="18"/>
    </row>
    <row r="8" s="1" customFormat="1" ht="12" customHeight="1">
      <c r="B8" s="41"/>
      <c r="D8" s="127" t="s">
        <v>87</v>
      </c>
      <c r="I8" s="129"/>
      <c r="L8" s="41"/>
    </row>
    <row r="9" s="1" customFormat="1" ht="36.96" customHeight="1">
      <c r="B9" s="41"/>
      <c r="E9" s="130" t="s">
        <v>88</v>
      </c>
      <c r="F9" s="1"/>
      <c r="G9" s="1"/>
      <c r="H9" s="1"/>
      <c r="I9" s="129"/>
      <c r="L9" s="41"/>
    </row>
    <row r="10" s="1" customFormat="1">
      <c r="B10" s="41"/>
      <c r="I10" s="129"/>
      <c r="L10" s="41"/>
    </row>
    <row r="11" s="1" customFormat="1" ht="12" customHeight="1">
      <c r="B11" s="41"/>
      <c r="D11" s="127" t="s">
        <v>18</v>
      </c>
      <c r="F11" s="15" t="s">
        <v>1</v>
      </c>
      <c r="I11" s="131" t="s">
        <v>19</v>
      </c>
      <c r="J11" s="15" t="s">
        <v>1</v>
      </c>
      <c r="L11" s="41"/>
    </row>
    <row r="12" s="1" customFormat="1" ht="12" customHeight="1">
      <c r="B12" s="41"/>
      <c r="D12" s="127" t="s">
        <v>20</v>
      </c>
      <c r="F12" s="15" t="s">
        <v>21</v>
      </c>
      <c r="I12" s="131" t="s">
        <v>22</v>
      </c>
      <c r="J12" s="132" t="str">
        <f>'Rekapitulace stavby'!AN8</f>
        <v>6. 8. 2019</v>
      </c>
      <c r="L12" s="41"/>
    </row>
    <row r="13" s="1" customFormat="1" ht="10.8" customHeight="1">
      <c r="B13" s="41"/>
      <c r="I13" s="129"/>
      <c r="L13" s="41"/>
    </row>
    <row r="14" s="1" customFormat="1" ht="12" customHeight="1">
      <c r="B14" s="41"/>
      <c r="D14" s="127" t="s">
        <v>24</v>
      </c>
      <c r="I14" s="131" t="s">
        <v>25</v>
      </c>
      <c r="J14" s="15" t="s">
        <v>26</v>
      </c>
      <c r="L14" s="41"/>
    </row>
    <row r="15" s="1" customFormat="1" ht="18" customHeight="1">
      <c r="B15" s="41"/>
      <c r="E15" s="15" t="s">
        <v>27</v>
      </c>
      <c r="I15" s="131" t="s">
        <v>28</v>
      </c>
      <c r="J15" s="15" t="s">
        <v>1</v>
      </c>
      <c r="L15" s="41"/>
    </row>
    <row r="16" s="1" customFormat="1" ht="6.96" customHeight="1">
      <c r="B16" s="41"/>
      <c r="I16" s="129"/>
      <c r="L16" s="41"/>
    </row>
    <row r="17" s="1" customFormat="1" ht="12" customHeight="1">
      <c r="B17" s="41"/>
      <c r="D17" s="127" t="s">
        <v>29</v>
      </c>
      <c r="I17" s="131" t="s">
        <v>25</v>
      </c>
      <c r="J17" s="31" t="str">
        <f>'Rekapitulace stavby'!AN13</f>
        <v>Vyplň údaj</v>
      </c>
      <c r="L17" s="41"/>
    </row>
    <row r="18" s="1" customFormat="1" ht="18" customHeight="1">
      <c r="B18" s="41"/>
      <c r="E18" s="31" t="str">
        <f>'Rekapitulace stavby'!E14</f>
        <v>Vyplň údaj</v>
      </c>
      <c r="F18" s="15"/>
      <c r="G18" s="15"/>
      <c r="H18" s="15"/>
      <c r="I18" s="131" t="s">
        <v>28</v>
      </c>
      <c r="J18" s="31" t="str">
        <f>'Rekapitulace stavby'!AN14</f>
        <v>Vyplň údaj</v>
      </c>
      <c r="L18" s="41"/>
    </row>
    <row r="19" s="1" customFormat="1" ht="6.96" customHeight="1">
      <c r="B19" s="41"/>
      <c r="I19" s="129"/>
      <c r="L19" s="41"/>
    </row>
    <row r="20" s="1" customFormat="1" ht="12" customHeight="1">
      <c r="B20" s="41"/>
      <c r="D20" s="127" t="s">
        <v>31</v>
      </c>
      <c r="I20" s="131" t="s">
        <v>25</v>
      </c>
      <c r="J20" s="15" t="s">
        <v>32</v>
      </c>
      <c r="L20" s="41"/>
    </row>
    <row r="21" s="1" customFormat="1" ht="18" customHeight="1">
      <c r="B21" s="41"/>
      <c r="E21" s="15" t="s">
        <v>33</v>
      </c>
      <c r="I21" s="131" t="s">
        <v>28</v>
      </c>
      <c r="J21" s="15" t="s">
        <v>1</v>
      </c>
      <c r="L21" s="41"/>
    </row>
    <row r="22" s="1" customFormat="1" ht="6.96" customHeight="1">
      <c r="B22" s="41"/>
      <c r="I22" s="129"/>
      <c r="L22" s="41"/>
    </row>
    <row r="23" s="1" customFormat="1" ht="12" customHeight="1">
      <c r="B23" s="41"/>
      <c r="D23" s="127" t="s">
        <v>35</v>
      </c>
      <c r="I23" s="131" t="s">
        <v>25</v>
      </c>
      <c r="J23" s="15" t="s">
        <v>1</v>
      </c>
      <c r="L23" s="41"/>
    </row>
    <row r="24" s="1" customFormat="1" ht="18" customHeight="1">
      <c r="B24" s="41"/>
      <c r="E24" s="15" t="s">
        <v>36</v>
      </c>
      <c r="I24" s="131" t="s">
        <v>28</v>
      </c>
      <c r="J24" s="15" t="s">
        <v>1</v>
      </c>
      <c r="L24" s="41"/>
    </row>
    <row r="25" s="1" customFormat="1" ht="6.96" customHeight="1">
      <c r="B25" s="41"/>
      <c r="I25" s="129"/>
      <c r="L25" s="41"/>
    </row>
    <row r="26" s="1" customFormat="1" ht="12" customHeight="1">
      <c r="B26" s="41"/>
      <c r="D26" s="127" t="s">
        <v>37</v>
      </c>
      <c r="I26" s="129"/>
      <c r="L26" s="41"/>
    </row>
    <row r="27" s="6" customFormat="1" ht="16.5" customHeight="1">
      <c r="B27" s="133"/>
      <c r="E27" s="134" t="s">
        <v>1</v>
      </c>
      <c r="F27" s="134"/>
      <c r="G27" s="134"/>
      <c r="H27" s="134"/>
      <c r="I27" s="135"/>
      <c r="L27" s="133"/>
    </row>
    <row r="28" s="1" customFormat="1" ht="6.96" customHeight="1">
      <c r="B28" s="41"/>
      <c r="I28" s="129"/>
      <c r="L28" s="41"/>
    </row>
    <row r="29" s="1" customFormat="1" ht="6.96" customHeight="1">
      <c r="B29" s="41"/>
      <c r="D29" s="69"/>
      <c r="E29" s="69"/>
      <c r="F29" s="69"/>
      <c r="G29" s="69"/>
      <c r="H29" s="69"/>
      <c r="I29" s="136"/>
      <c r="J29" s="69"/>
      <c r="K29" s="69"/>
      <c r="L29" s="41"/>
    </row>
    <row r="30" s="1" customFormat="1" ht="25.44" customHeight="1">
      <c r="B30" s="41"/>
      <c r="D30" s="137" t="s">
        <v>38</v>
      </c>
      <c r="I30" s="129"/>
      <c r="J30" s="138">
        <f>ROUND(J91, 2)</f>
        <v>0</v>
      </c>
      <c r="L30" s="41"/>
    </row>
    <row r="31" s="1" customFormat="1" ht="6.96" customHeight="1">
      <c r="B31" s="41"/>
      <c r="D31" s="69"/>
      <c r="E31" s="69"/>
      <c r="F31" s="69"/>
      <c r="G31" s="69"/>
      <c r="H31" s="69"/>
      <c r="I31" s="136"/>
      <c r="J31" s="69"/>
      <c r="K31" s="69"/>
      <c r="L31" s="41"/>
    </row>
    <row r="32" s="1" customFormat="1" ht="14.4" customHeight="1">
      <c r="B32" s="41"/>
      <c r="F32" s="139" t="s">
        <v>40</v>
      </c>
      <c r="I32" s="140" t="s">
        <v>39</v>
      </c>
      <c r="J32" s="139" t="s">
        <v>41</v>
      </c>
      <c r="L32" s="41"/>
    </row>
    <row r="33" s="1" customFormat="1" ht="14.4" customHeight="1">
      <c r="B33" s="41"/>
      <c r="D33" s="127" t="s">
        <v>42</v>
      </c>
      <c r="E33" s="127" t="s">
        <v>43</v>
      </c>
      <c r="F33" s="141">
        <f>ROUND((SUM(BE91:BE515)),  2)</f>
        <v>0</v>
      </c>
      <c r="I33" s="142">
        <v>0.20999999999999999</v>
      </c>
      <c r="J33" s="141">
        <f>ROUND(((SUM(BE91:BE515))*I33),  2)</f>
        <v>0</v>
      </c>
      <c r="L33" s="41"/>
    </row>
    <row r="34" s="1" customFormat="1" ht="14.4" customHeight="1">
      <c r="B34" s="41"/>
      <c r="E34" s="127" t="s">
        <v>44</v>
      </c>
      <c r="F34" s="141">
        <f>ROUND((SUM(BF91:BF515)),  2)</f>
        <v>0</v>
      </c>
      <c r="I34" s="142">
        <v>0.14999999999999999</v>
      </c>
      <c r="J34" s="141">
        <f>ROUND(((SUM(BF91:BF515))*I34),  2)</f>
        <v>0</v>
      </c>
      <c r="L34" s="41"/>
    </row>
    <row r="35" hidden="1" s="1" customFormat="1" ht="14.4" customHeight="1">
      <c r="B35" s="41"/>
      <c r="E35" s="127" t="s">
        <v>45</v>
      </c>
      <c r="F35" s="141">
        <f>ROUND((SUM(BG91:BG515)),  2)</f>
        <v>0</v>
      </c>
      <c r="I35" s="142">
        <v>0.20999999999999999</v>
      </c>
      <c r="J35" s="141">
        <f>0</f>
        <v>0</v>
      </c>
      <c r="L35" s="41"/>
    </row>
    <row r="36" hidden="1" s="1" customFormat="1" ht="14.4" customHeight="1">
      <c r="B36" s="41"/>
      <c r="E36" s="127" t="s">
        <v>46</v>
      </c>
      <c r="F36" s="141">
        <f>ROUND((SUM(BH91:BH515)),  2)</f>
        <v>0</v>
      </c>
      <c r="I36" s="142">
        <v>0.14999999999999999</v>
      </c>
      <c r="J36" s="141">
        <f>0</f>
        <v>0</v>
      </c>
      <c r="L36" s="41"/>
    </row>
    <row r="37" hidden="1" s="1" customFormat="1" ht="14.4" customHeight="1">
      <c r="B37" s="41"/>
      <c r="E37" s="127" t="s">
        <v>47</v>
      </c>
      <c r="F37" s="141">
        <f>ROUND((SUM(BI91:BI515)),  2)</f>
        <v>0</v>
      </c>
      <c r="I37" s="142">
        <v>0</v>
      </c>
      <c r="J37" s="141">
        <f>0</f>
        <v>0</v>
      </c>
      <c r="L37" s="41"/>
    </row>
    <row r="38" s="1" customFormat="1" ht="6.96" customHeight="1">
      <c r="B38" s="41"/>
      <c r="I38" s="129"/>
      <c r="L38" s="41"/>
    </row>
    <row r="39" s="1" customFormat="1" ht="25.44" customHeight="1">
      <c r="B39" s="41"/>
      <c r="C39" s="143"/>
      <c r="D39" s="144" t="s">
        <v>48</v>
      </c>
      <c r="E39" s="145"/>
      <c r="F39" s="145"/>
      <c r="G39" s="146" t="s">
        <v>49</v>
      </c>
      <c r="H39" s="147" t="s">
        <v>50</v>
      </c>
      <c r="I39" s="148"/>
      <c r="J39" s="149">
        <f>SUM(J30:J37)</f>
        <v>0</v>
      </c>
      <c r="K39" s="150"/>
      <c r="L39" s="41"/>
    </row>
    <row r="40" s="1" customFormat="1" ht="14.4" customHeight="1">
      <c r="B40" s="151"/>
      <c r="C40" s="152"/>
      <c r="D40" s="152"/>
      <c r="E40" s="152"/>
      <c r="F40" s="152"/>
      <c r="G40" s="152"/>
      <c r="H40" s="152"/>
      <c r="I40" s="153"/>
      <c r="J40" s="152"/>
      <c r="K40" s="152"/>
      <c r="L40" s="41"/>
    </row>
    <row r="44" s="1" customFormat="1" ht="6.96" customHeight="1">
      <c r="B44" s="154"/>
      <c r="C44" s="155"/>
      <c r="D44" s="155"/>
      <c r="E44" s="155"/>
      <c r="F44" s="155"/>
      <c r="G44" s="155"/>
      <c r="H44" s="155"/>
      <c r="I44" s="156"/>
      <c r="J44" s="155"/>
      <c r="K44" s="155"/>
      <c r="L44" s="41"/>
    </row>
    <row r="45" s="1" customFormat="1" ht="24.96" customHeight="1">
      <c r="B45" s="36"/>
      <c r="C45" s="21" t="s">
        <v>89</v>
      </c>
      <c r="D45" s="37"/>
      <c r="E45" s="37"/>
      <c r="F45" s="37"/>
      <c r="G45" s="37"/>
      <c r="H45" s="37"/>
      <c r="I45" s="129"/>
      <c r="J45" s="37"/>
      <c r="K45" s="37"/>
      <c r="L45" s="41"/>
    </row>
    <row r="46" s="1" customFormat="1" ht="6.96" customHeight="1">
      <c r="B46" s="36"/>
      <c r="C46" s="37"/>
      <c r="D46" s="37"/>
      <c r="E46" s="37"/>
      <c r="F46" s="37"/>
      <c r="G46" s="37"/>
      <c r="H46" s="37"/>
      <c r="I46" s="129"/>
      <c r="J46" s="37"/>
      <c r="K46" s="37"/>
      <c r="L46" s="41"/>
    </row>
    <row r="47" s="1" customFormat="1" ht="12" customHeight="1">
      <c r="B47" s="36"/>
      <c r="C47" s="30" t="s">
        <v>16</v>
      </c>
      <c r="D47" s="37"/>
      <c r="E47" s="37"/>
      <c r="F47" s="37"/>
      <c r="G47" s="37"/>
      <c r="H47" s="37"/>
      <c r="I47" s="129"/>
      <c r="J47" s="37"/>
      <c r="K47" s="37"/>
      <c r="L47" s="41"/>
    </row>
    <row r="48" s="1" customFormat="1" ht="16.5" customHeight="1">
      <c r="B48" s="36"/>
      <c r="C48" s="37"/>
      <c r="D48" s="37"/>
      <c r="E48" s="157" t="str">
        <f>E7</f>
        <v>Oprava komunikace na parc. č. 486 - Otaslavice</v>
      </c>
      <c r="F48" s="30"/>
      <c r="G48" s="30"/>
      <c r="H48" s="30"/>
      <c r="I48" s="129"/>
      <c r="J48" s="37"/>
      <c r="K48" s="37"/>
      <c r="L48" s="41"/>
    </row>
    <row r="49" s="1" customFormat="1" ht="12" customHeight="1">
      <c r="B49" s="36"/>
      <c r="C49" s="30" t="s">
        <v>87</v>
      </c>
      <c r="D49" s="37"/>
      <c r="E49" s="37"/>
      <c r="F49" s="37"/>
      <c r="G49" s="37"/>
      <c r="H49" s="37"/>
      <c r="I49" s="129"/>
      <c r="J49" s="37"/>
      <c r="K49" s="37"/>
      <c r="L49" s="41"/>
    </row>
    <row r="50" s="1" customFormat="1" ht="16.5" customHeight="1">
      <c r="B50" s="36"/>
      <c r="C50" s="37"/>
      <c r="D50" s="37"/>
      <c r="E50" s="62" t="str">
        <f>E9</f>
        <v>01 - Oprava komunikace na parc. č. 486 - Otaslavice</v>
      </c>
      <c r="F50" s="37"/>
      <c r="G50" s="37"/>
      <c r="H50" s="37"/>
      <c r="I50" s="129"/>
      <c r="J50" s="37"/>
      <c r="K50" s="37"/>
      <c r="L50" s="41"/>
    </row>
    <row r="51" s="1" customFormat="1" ht="6.96" customHeight="1">
      <c r="B51" s="36"/>
      <c r="C51" s="37"/>
      <c r="D51" s="37"/>
      <c r="E51" s="37"/>
      <c r="F51" s="37"/>
      <c r="G51" s="37"/>
      <c r="H51" s="37"/>
      <c r="I51" s="129"/>
      <c r="J51" s="37"/>
      <c r="K51" s="37"/>
      <c r="L51" s="41"/>
    </row>
    <row r="52" s="1" customFormat="1" ht="12" customHeight="1">
      <c r="B52" s="36"/>
      <c r="C52" s="30" t="s">
        <v>20</v>
      </c>
      <c r="D52" s="37"/>
      <c r="E52" s="37"/>
      <c r="F52" s="25" t="str">
        <f>F12</f>
        <v>Otaslavice</v>
      </c>
      <c r="G52" s="37"/>
      <c r="H52" s="37"/>
      <c r="I52" s="131" t="s">
        <v>22</v>
      </c>
      <c r="J52" s="65" t="str">
        <f>IF(J12="","",J12)</f>
        <v>6. 8. 2019</v>
      </c>
      <c r="K52" s="37"/>
      <c r="L52" s="41"/>
    </row>
    <row r="53" s="1" customFormat="1" ht="6.96" customHeight="1">
      <c r="B53" s="36"/>
      <c r="C53" s="37"/>
      <c r="D53" s="37"/>
      <c r="E53" s="37"/>
      <c r="F53" s="37"/>
      <c r="G53" s="37"/>
      <c r="H53" s="37"/>
      <c r="I53" s="129"/>
      <c r="J53" s="37"/>
      <c r="K53" s="37"/>
      <c r="L53" s="41"/>
    </row>
    <row r="54" s="1" customFormat="1" ht="38.55" customHeight="1">
      <c r="B54" s="36"/>
      <c r="C54" s="30" t="s">
        <v>24</v>
      </c>
      <c r="D54" s="37"/>
      <c r="E54" s="37"/>
      <c r="F54" s="25" t="str">
        <f>E15</f>
        <v>Obec Otaslavice, Otaslavice 343, 798 06 Otaslavice</v>
      </c>
      <c r="G54" s="37"/>
      <c r="H54" s="37"/>
      <c r="I54" s="131" t="s">
        <v>31</v>
      </c>
      <c r="J54" s="34" t="str">
        <f>E21</f>
        <v>Ing. Robert Šimek, Janouškova 3, 779 00 Olomouc</v>
      </c>
      <c r="K54" s="37"/>
      <c r="L54" s="41"/>
    </row>
    <row r="55" s="1" customFormat="1" ht="13.65" customHeight="1">
      <c r="B55" s="36"/>
      <c r="C55" s="30" t="s">
        <v>29</v>
      </c>
      <c r="D55" s="37"/>
      <c r="E55" s="37"/>
      <c r="F55" s="25" t="str">
        <f>IF(E18="","",E18)</f>
        <v>Vyplň údaj</v>
      </c>
      <c r="G55" s="37"/>
      <c r="H55" s="37"/>
      <c r="I55" s="131" t="s">
        <v>35</v>
      </c>
      <c r="J55" s="34" t="str">
        <f>E24</f>
        <v>Čiklová</v>
      </c>
      <c r="K55" s="37"/>
      <c r="L55" s="41"/>
    </row>
    <row r="56" s="1" customFormat="1" ht="10.32" customHeight="1">
      <c r="B56" s="36"/>
      <c r="C56" s="37"/>
      <c r="D56" s="37"/>
      <c r="E56" s="37"/>
      <c r="F56" s="37"/>
      <c r="G56" s="37"/>
      <c r="H56" s="37"/>
      <c r="I56" s="129"/>
      <c r="J56" s="37"/>
      <c r="K56" s="37"/>
      <c r="L56" s="41"/>
    </row>
    <row r="57" s="1" customFormat="1" ht="29.28" customHeight="1">
      <c r="B57" s="36"/>
      <c r="C57" s="158" t="s">
        <v>90</v>
      </c>
      <c r="D57" s="159"/>
      <c r="E57" s="159"/>
      <c r="F57" s="159"/>
      <c r="G57" s="159"/>
      <c r="H57" s="159"/>
      <c r="I57" s="160"/>
      <c r="J57" s="161" t="s">
        <v>91</v>
      </c>
      <c r="K57" s="159"/>
      <c r="L57" s="41"/>
    </row>
    <row r="58" s="1" customFormat="1" ht="10.32" customHeight="1">
      <c r="B58" s="36"/>
      <c r="C58" s="37"/>
      <c r="D58" s="37"/>
      <c r="E58" s="37"/>
      <c r="F58" s="37"/>
      <c r="G58" s="37"/>
      <c r="H58" s="37"/>
      <c r="I58" s="129"/>
      <c r="J58" s="37"/>
      <c r="K58" s="37"/>
      <c r="L58" s="41"/>
    </row>
    <row r="59" s="1" customFormat="1" ht="22.8" customHeight="1">
      <c r="B59" s="36"/>
      <c r="C59" s="162" t="s">
        <v>92</v>
      </c>
      <c r="D59" s="37"/>
      <c r="E59" s="37"/>
      <c r="F59" s="37"/>
      <c r="G59" s="37"/>
      <c r="H59" s="37"/>
      <c r="I59" s="129"/>
      <c r="J59" s="96">
        <f>J91</f>
        <v>0</v>
      </c>
      <c r="K59" s="37"/>
      <c r="L59" s="41"/>
      <c r="AU59" s="15" t="s">
        <v>93</v>
      </c>
    </row>
    <row r="60" s="7" customFormat="1" ht="24.96" customHeight="1">
      <c r="B60" s="163"/>
      <c r="C60" s="164"/>
      <c r="D60" s="165" t="s">
        <v>94</v>
      </c>
      <c r="E60" s="166"/>
      <c r="F60" s="166"/>
      <c r="G60" s="166"/>
      <c r="H60" s="166"/>
      <c r="I60" s="167"/>
      <c r="J60" s="168">
        <f>J92</f>
        <v>0</v>
      </c>
      <c r="K60" s="164"/>
      <c r="L60" s="169"/>
    </row>
    <row r="61" s="8" customFormat="1" ht="19.92" customHeight="1">
      <c r="B61" s="170"/>
      <c r="C61" s="171"/>
      <c r="D61" s="172" t="s">
        <v>95</v>
      </c>
      <c r="E61" s="173"/>
      <c r="F61" s="173"/>
      <c r="G61" s="173"/>
      <c r="H61" s="173"/>
      <c r="I61" s="174"/>
      <c r="J61" s="175">
        <f>J93</f>
        <v>0</v>
      </c>
      <c r="K61" s="171"/>
      <c r="L61" s="176"/>
    </row>
    <row r="62" s="8" customFormat="1" ht="19.92" customHeight="1">
      <c r="B62" s="170"/>
      <c r="C62" s="171"/>
      <c r="D62" s="172" t="s">
        <v>96</v>
      </c>
      <c r="E62" s="173"/>
      <c r="F62" s="173"/>
      <c r="G62" s="173"/>
      <c r="H62" s="173"/>
      <c r="I62" s="174"/>
      <c r="J62" s="175">
        <f>J220</f>
        <v>0</v>
      </c>
      <c r="K62" s="171"/>
      <c r="L62" s="176"/>
    </row>
    <row r="63" s="8" customFormat="1" ht="19.92" customHeight="1">
      <c r="B63" s="170"/>
      <c r="C63" s="171"/>
      <c r="D63" s="172" t="s">
        <v>97</v>
      </c>
      <c r="E63" s="173"/>
      <c r="F63" s="173"/>
      <c r="G63" s="173"/>
      <c r="H63" s="173"/>
      <c r="I63" s="174"/>
      <c r="J63" s="175">
        <f>J241</f>
        <v>0</v>
      </c>
      <c r="K63" s="171"/>
      <c r="L63" s="176"/>
    </row>
    <row r="64" s="8" customFormat="1" ht="19.92" customHeight="1">
      <c r="B64" s="170"/>
      <c r="C64" s="171"/>
      <c r="D64" s="172" t="s">
        <v>98</v>
      </c>
      <c r="E64" s="173"/>
      <c r="F64" s="173"/>
      <c r="G64" s="173"/>
      <c r="H64" s="173"/>
      <c r="I64" s="174"/>
      <c r="J64" s="175">
        <f>J247</f>
        <v>0</v>
      </c>
      <c r="K64" s="171"/>
      <c r="L64" s="176"/>
    </row>
    <row r="65" s="8" customFormat="1" ht="19.92" customHeight="1">
      <c r="B65" s="170"/>
      <c r="C65" s="171"/>
      <c r="D65" s="172" t="s">
        <v>99</v>
      </c>
      <c r="E65" s="173"/>
      <c r="F65" s="173"/>
      <c r="G65" s="173"/>
      <c r="H65" s="173"/>
      <c r="I65" s="174"/>
      <c r="J65" s="175">
        <f>J263</f>
        <v>0</v>
      </c>
      <c r="K65" s="171"/>
      <c r="L65" s="176"/>
    </row>
    <row r="66" s="8" customFormat="1" ht="19.92" customHeight="1">
      <c r="B66" s="170"/>
      <c r="C66" s="171"/>
      <c r="D66" s="172" t="s">
        <v>100</v>
      </c>
      <c r="E66" s="173"/>
      <c r="F66" s="173"/>
      <c r="G66" s="173"/>
      <c r="H66" s="173"/>
      <c r="I66" s="174"/>
      <c r="J66" s="175">
        <f>J349</f>
        <v>0</v>
      </c>
      <c r="K66" s="171"/>
      <c r="L66" s="176"/>
    </row>
    <row r="67" s="8" customFormat="1" ht="19.92" customHeight="1">
      <c r="B67" s="170"/>
      <c r="C67" s="171"/>
      <c r="D67" s="172" t="s">
        <v>101</v>
      </c>
      <c r="E67" s="173"/>
      <c r="F67" s="173"/>
      <c r="G67" s="173"/>
      <c r="H67" s="173"/>
      <c r="I67" s="174"/>
      <c r="J67" s="175">
        <f>J375</f>
        <v>0</v>
      </c>
      <c r="K67" s="171"/>
      <c r="L67" s="176"/>
    </row>
    <row r="68" s="8" customFormat="1" ht="19.92" customHeight="1">
      <c r="B68" s="170"/>
      <c r="C68" s="171"/>
      <c r="D68" s="172" t="s">
        <v>102</v>
      </c>
      <c r="E68" s="173"/>
      <c r="F68" s="173"/>
      <c r="G68" s="173"/>
      <c r="H68" s="173"/>
      <c r="I68" s="174"/>
      <c r="J68" s="175">
        <f>J476</f>
        <v>0</v>
      </c>
      <c r="K68" s="171"/>
      <c r="L68" s="176"/>
    </row>
    <row r="69" s="8" customFormat="1" ht="19.92" customHeight="1">
      <c r="B69" s="170"/>
      <c r="C69" s="171"/>
      <c r="D69" s="172" t="s">
        <v>103</v>
      </c>
      <c r="E69" s="173"/>
      <c r="F69" s="173"/>
      <c r="G69" s="173"/>
      <c r="H69" s="173"/>
      <c r="I69" s="174"/>
      <c r="J69" s="175">
        <f>J504</f>
        <v>0</v>
      </c>
      <c r="K69" s="171"/>
      <c r="L69" s="176"/>
    </row>
    <row r="70" s="7" customFormat="1" ht="24.96" customHeight="1">
      <c r="B70" s="163"/>
      <c r="C70" s="164"/>
      <c r="D70" s="165" t="s">
        <v>104</v>
      </c>
      <c r="E70" s="166"/>
      <c r="F70" s="166"/>
      <c r="G70" s="166"/>
      <c r="H70" s="166"/>
      <c r="I70" s="167"/>
      <c r="J70" s="168">
        <f>J508</f>
        <v>0</v>
      </c>
      <c r="K70" s="164"/>
      <c r="L70" s="169"/>
    </row>
    <row r="71" s="8" customFormat="1" ht="19.92" customHeight="1">
      <c r="B71" s="170"/>
      <c r="C71" s="171"/>
      <c r="D71" s="172" t="s">
        <v>105</v>
      </c>
      <c r="E71" s="173"/>
      <c r="F71" s="173"/>
      <c r="G71" s="173"/>
      <c r="H71" s="173"/>
      <c r="I71" s="174"/>
      <c r="J71" s="175">
        <f>J509</f>
        <v>0</v>
      </c>
      <c r="K71" s="171"/>
      <c r="L71" s="176"/>
    </row>
    <row r="72" s="1" customFormat="1" ht="21.84" customHeight="1">
      <c r="B72" s="36"/>
      <c r="C72" s="37"/>
      <c r="D72" s="37"/>
      <c r="E72" s="37"/>
      <c r="F72" s="37"/>
      <c r="G72" s="37"/>
      <c r="H72" s="37"/>
      <c r="I72" s="129"/>
      <c r="J72" s="37"/>
      <c r="K72" s="37"/>
      <c r="L72" s="41"/>
    </row>
    <row r="73" s="1" customFormat="1" ht="6.96" customHeight="1">
      <c r="B73" s="55"/>
      <c r="C73" s="56"/>
      <c r="D73" s="56"/>
      <c r="E73" s="56"/>
      <c r="F73" s="56"/>
      <c r="G73" s="56"/>
      <c r="H73" s="56"/>
      <c r="I73" s="153"/>
      <c r="J73" s="56"/>
      <c r="K73" s="56"/>
      <c r="L73" s="41"/>
    </row>
    <row r="77" s="1" customFormat="1" ht="6.96" customHeight="1">
      <c r="B77" s="57"/>
      <c r="C77" s="58"/>
      <c r="D77" s="58"/>
      <c r="E77" s="58"/>
      <c r="F77" s="58"/>
      <c r="G77" s="58"/>
      <c r="H77" s="58"/>
      <c r="I77" s="156"/>
      <c r="J77" s="58"/>
      <c r="K77" s="58"/>
      <c r="L77" s="41"/>
    </row>
    <row r="78" s="1" customFormat="1" ht="24.96" customHeight="1">
      <c r="B78" s="36"/>
      <c r="C78" s="21" t="s">
        <v>106</v>
      </c>
      <c r="D78" s="37"/>
      <c r="E78" s="37"/>
      <c r="F78" s="37"/>
      <c r="G78" s="37"/>
      <c r="H78" s="37"/>
      <c r="I78" s="129"/>
      <c r="J78" s="37"/>
      <c r="K78" s="37"/>
      <c r="L78" s="41"/>
    </row>
    <row r="79" s="1" customFormat="1" ht="6.96" customHeight="1">
      <c r="B79" s="36"/>
      <c r="C79" s="37"/>
      <c r="D79" s="37"/>
      <c r="E79" s="37"/>
      <c r="F79" s="37"/>
      <c r="G79" s="37"/>
      <c r="H79" s="37"/>
      <c r="I79" s="129"/>
      <c r="J79" s="37"/>
      <c r="K79" s="37"/>
      <c r="L79" s="41"/>
    </row>
    <row r="80" s="1" customFormat="1" ht="12" customHeight="1">
      <c r="B80" s="36"/>
      <c r="C80" s="30" t="s">
        <v>16</v>
      </c>
      <c r="D80" s="37"/>
      <c r="E80" s="37"/>
      <c r="F80" s="37"/>
      <c r="G80" s="37"/>
      <c r="H80" s="37"/>
      <c r="I80" s="129"/>
      <c r="J80" s="37"/>
      <c r="K80" s="37"/>
      <c r="L80" s="41"/>
    </row>
    <row r="81" s="1" customFormat="1" ht="16.5" customHeight="1">
      <c r="B81" s="36"/>
      <c r="C81" s="37"/>
      <c r="D81" s="37"/>
      <c r="E81" s="157" t="str">
        <f>E7</f>
        <v>Oprava komunikace na parc. č. 486 - Otaslavice</v>
      </c>
      <c r="F81" s="30"/>
      <c r="G81" s="30"/>
      <c r="H81" s="30"/>
      <c r="I81" s="129"/>
      <c r="J81" s="37"/>
      <c r="K81" s="37"/>
      <c r="L81" s="41"/>
    </row>
    <row r="82" s="1" customFormat="1" ht="12" customHeight="1">
      <c r="B82" s="36"/>
      <c r="C82" s="30" t="s">
        <v>87</v>
      </c>
      <c r="D82" s="37"/>
      <c r="E82" s="37"/>
      <c r="F82" s="37"/>
      <c r="G82" s="37"/>
      <c r="H82" s="37"/>
      <c r="I82" s="129"/>
      <c r="J82" s="37"/>
      <c r="K82" s="37"/>
      <c r="L82" s="41"/>
    </row>
    <row r="83" s="1" customFormat="1" ht="16.5" customHeight="1">
      <c r="B83" s="36"/>
      <c r="C83" s="37"/>
      <c r="D83" s="37"/>
      <c r="E83" s="62" t="str">
        <f>E9</f>
        <v>01 - Oprava komunikace na parc. č. 486 - Otaslavice</v>
      </c>
      <c r="F83" s="37"/>
      <c r="G83" s="37"/>
      <c r="H83" s="37"/>
      <c r="I83" s="129"/>
      <c r="J83" s="37"/>
      <c r="K83" s="37"/>
      <c r="L83" s="41"/>
    </row>
    <row r="84" s="1" customFormat="1" ht="6.96" customHeight="1">
      <c r="B84" s="36"/>
      <c r="C84" s="37"/>
      <c r="D84" s="37"/>
      <c r="E84" s="37"/>
      <c r="F84" s="37"/>
      <c r="G84" s="37"/>
      <c r="H84" s="37"/>
      <c r="I84" s="129"/>
      <c r="J84" s="37"/>
      <c r="K84" s="37"/>
      <c r="L84" s="41"/>
    </row>
    <row r="85" s="1" customFormat="1" ht="12" customHeight="1">
      <c r="B85" s="36"/>
      <c r="C85" s="30" t="s">
        <v>20</v>
      </c>
      <c r="D85" s="37"/>
      <c r="E85" s="37"/>
      <c r="F85" s="25" t="str">
        <f>F12</f>
        <v>Otaslavice</v>
      </c>
      <c r="G85" s="37"/>
      <c r="H85" s="37"/>
      <c r="I85" s="131" t="s">
        <v>22</v>
      </c>
      <c r="J85" s="65" t="str">
        <f>IF(J12="","",J12)</f>
        <v>6. 8. 2019</v>
      </c>
      <c r="K85" s="37"/>
      <c r="L85" s="41"/>
    </row>
    <row r="86" s="1" customFormat="1" ht="6.96" customHeight="1">
      <c r="B86" s="36"/>
      <c r="C86" s="37"/>
      <c r="D86" s="37"/>
      <c r="E86" s="37"/>
      <c r="F86" s="37"/>
      <c r="G86" s="37"/>
      <c r="H86" s="37"/>
      <c r="I86" s="129"/>
      <c r="J86" s="37"/>
      <c r="K86" s="37"/>
      <c r="L86" s="41"/>
    </row>
    <row r="87" s="1" customFormat="1" ht="38.55" customHeight="1">
      <c r="B87" s="36"/>
      <c r="C87" s="30" t="s">
        <v>24</v>
      </c>
      <c r="D87" s="37"/>
      <c r="E87" s="37"/>
      <c r="F87" s="25" t="str">
        <f>E15</f>
        <v>Obec Otaslavice, Otaslavice 343, 798 06 Otaslavice</v>
      </c>
      <c r="G87" s="37"/>
      <c r="H87" s="37"/>
      <c r="I87" s="131" t="s">
        <v>31</v>
      </c>
      <c r="J87" s="34" t="str">
        <f>E21</f>
        <v>Ing. Robert Šimek, Janouškova 3, 779 00 Olomouc</v>
      </c>
      <c r="K87" s="37"/>
      <c r="L87" s="41"/>
    </row>
    <row r="88" s="1" customFormat="1" ht="13.65" customHeight="1">
      <c r="B88" s="36"/>
      <c r="C88" s="30" t="s">
        <v>29</v>
      </c>
      <c r="D88" s="37"/>
      <c r="E88" s="37"/>
      <c r="F88" s="25" t="str">
        <f>IF(E18="","",E18)</f>
        <v>Vyplň údaj</v>
      </c>
      <c r="G88" s="37"/>
      <c r="H88" s="37"/>
      <c r="I88" s="131" t="s">
        <v>35</v>
      </c>
      <c r="J88" s="34" t="str">
        <f>E24</f>
        <v>Čiklová</v>
      </c>
      <c r="K88" s="37"/>
      <c r="L88" s="41"/>
    </row>
    <row r="89" s="1" customFormat="1" ht="10.32" customHeight="1">
      <c r="B89" s="36"/>
      <c r="C89" s="37"/>
      <c r="D89" s="37"/>
      <c r="E89" s="37"/>
      <c r="F89" s="37"/>
      <c r="G89" s="37"/>
      <c r="H89" s="37"/>
      <c r="I89" s="129"/>
      <c r="J89" s="37"/>
      <c r="K89" s="37"/>
      <c r="L89" s="41"/>
    </row>
    <row r="90" s="9" customFormat="1" ht="29.28" customHeight="1">
      <c r="B90" s="177"/>
      <c r="C90" s="178" t="s">
        <v>107</v>
      </c>
      <c r="D90" s="179" t="s">
        <v>57</v>
      </c>
      <c r="E90" s="179" t="s">
        <v>53</v>
      </c>
      <c r="F90" s="179" t="s">
        <v>54</v>
      </c>
      <c r="G90" s="179" t="s">
        <v>108</v>
      </c>
      <c r="H90" s="179" t="s">
        <v>109</v>
      </c>
      <c r="I90" s="180" t="s">
        <v>110</v>
      </c>
      <c r="J90" s="179" t="s">
        <v>91</v>
      </c>
      <c r="K90" s="181" t="s">
        <v>111</v>
      </c>
      <c r="L90" s="182"/>
      <c r="M90" s="86" t="s">
        <v>1</v>
      </c>
      <c r="N90" s="87" t="s">
        <v>42</v>
      </c>
      <c r="O90" s="87" t="s">
        <v>112</v>
      </c>
      <c r="P90" s="87" t="s">
        <v>113</v>
      </c>
      <c r="Q90" s="87" t="s">
        <v>114</v>
      </c>
      <c r="R90" s="87" t="s">
        <v>115</v>
      </c>
      <c r="S90" s="87" t="s">
        <v>116</v>
      </c>
      <c r="T90" s="88" t="s">
        <v>117</v>
      </c>
    </row>
    <row r="91" s="1" customFormat="1" ht="22.8" customHeight="1">
      <c r="B91" s="36"/>
      <c r="C91" s="93" t="s">
        <v>118</v>
      </c>
      <c r="D91" s="37"/>
      <c r="E91" s="37"/>
      <c r="F91" s="37"/>
      <c r="G91" s="37"/>
      <c r="H91" s="37"/>
      <c r="I91" s="129"/>
      <c r="J91" s="183">
        <f>BK91</f>
        <v>0</v>
      </c>
      <c r="K91" s="37"/>
      <c r="L91" s="41"/>
      <c r="M91" s="89"/>
      <c r="N91" s="90"/>
      <c r="O91" s="90"/>
      <c r="P91" s="184">
        <f>P92+P508</f>
        <v>0</v>
      </c>
      <c r="Q91" s="90"/>
      <c r="R91" s="184">
        <f>R92+R508</f>
        <v>629.63416974984011</v>
      </c>
      <c r="S91" s="90"/>
      <c r="T91" s="185">
        <f>T92+T508</f>
        <v>200.97951000000001</v>
      </c>
      <c r="AT91" s="15" t="s">
        <v>71</v>
      </c>
      <c r="AU91" s="15" t="s">
        <v>93</v>
      </c>
      <c r="BK91" s="186">
        <f>BK92+BK508</f>
        <v>0</v>
      </c>
    </row>
    <row r="92" s="10" customFormat="1" ht="25.92" customHeight="1">
      <c r="B92" s="187"/>
      <c r="C92" s="188"/>
      <c r="D92" s="189" t="s">
        <v>71</v>
      </c>
      <c r="E92" s="190" t="s">
        <v>119</v>
      </c>
      <c r="F92" s="190" t="s">
        <v>120</v>
      </c>
      <c r="G92" s="188"/>
      <c r="H92" s="188"/>
      <c r="I92" s="191"/>
      <c r="J92" s="192">
        <f>BK92</f>
        <v>0</v>
      </c>
      <c r="K92" s="188"/>
      <c r="L92" s="193"/>
      <c r="M92" s="194"/>
      <c r="N92" s="195"/>
      <c r="O92" s="195"/>
      <c r="P92" s="196">
        <f>P93+P220+P241+P247+P263+P349+P375+P476+P504</f>
        <v>0</v>
      </c>
      <c r="Q92" s="195"/>
      <c r="R92" s="196">
        <f>R93+R220+R241+R247+R263+R349+R375+R476+R504</f>
        <v>629.63215881234009</v>
      </c>
      <c r="S92" s="195"/>
      <c r="T92" s="197">
        <f>T93+T220+T241+T247+T263+T349+T375+T476+T504</f>
        <v>200.97951000000001</v>
      </c>
      <c r="AR92" s="198" t="s">
        <v>79</v>
      </c>
      <c r="AT92" s="199" t="s">
        <v>71</v>
      </c>
      <c r="AU92" s="199" t="s">
        <v>72</v>
      </c>
      <c r="AY92" s="198" t="s">
        <v>121</v>
      </c>
      <c r="BK92" s="200">
        <f>BK93+BK220+BK241+BK247+BK263+BK349+BK375+BK476+BK504</f>
        <v>0</v>
      </c>
    </row>
    <row r="93" s="10" customFormat="1" ht="22.8" customHeight="1">
      <c r="B93" s="187"/>
      <c r="C93" s="188"/>
      <c r="D93" s="189" t="s">
        <v>71</v>
      </c>
      <c r="E93" s="201" t="s">
        <v>79</v>
      </c>
      <c r="F93" s="201" t="s">
        <v>122</v>
      </c>
      <c r="G93" s="188"/>
      <c r="H93" s="188"/>
      <c r="I93" s="191"/>
      <c r="J93" s="202">
        <f>BK93</f>
        <v>0</v>
      </c>
      <c r="K93" s="188"/>
      <c r="L93" s="193"/>
      <c r="M93" s="194"/>
      <c r="N93" s="195"/>
      <c r="O93" s="195"/>
      <c r="P93" s="196">
        <f>SUM(P94:P219)</f>
        <v>0</v>
      </c>
      <c r="Q93" s="195"/>
      <c r="R93" s="196">
        <f>SUM(R94:R219)</f>
        <v>19.431908997199997</v>
      </c>
      <c r="S93" s="195"/>
      <c r="T93" s="197">
        <f>SUM(T94:T219)</f>
        <v>200.96601000000001</v>
      </c>
      <c r="AR93" s="198" t="s">
        <v>79</v>
      </c>
      <c r="AT93" s="199" t="s">
        <v>71</v>
      </c>
      <c r="AU93" s="199" t="s">
        <v>79</v>
      </c>
      <c r="AY93" s="198" t="s">
        <v>121</v>
      </c>
      <c r="BK93" s="200">
        <f>SUM(BK94:BK219)</f>
        <v>0</v>
      </c>
    </row>
    <row r="94" s="1" customFormat="1" ht="16.5" customHeight="1">
      <c r="B94" s="36"/>
      <c r="C94" s="203" t="s">
        <v>79</v>
      </c>
      <c r="D94" s="203" t="s">
        <v>123</v>
      </c>
      <c r="E94" s="204" t="s">
        <v>124</v>
      </c>
      <c r="F94" s="205" t="s">
        <v>125</v>
      </c>
      <c r="G94" s="206" t="s">
        <v>126</v>
      </c>
      <c r="H94" s="207">
        <v>767.53999999999996</v>
      </c>
      <c r="I94" s="208"/>
      <c r="J94" s="209">
        <f>ROUND(I94*H94,2)</f>
        <v>0</v>
      </c>
      <c r="K94" s="205" t="s">
        <v>127</v>
      </c>
      <c r="L94" s="41"/>
      <c r="M94" s="210" t="s">
        <v>1</v>
      </c>
      <c r="N94" s="211" t="s">
        <v>43</v>
      </c>
      <c r="O94" s="77"/>
      <c r="P94" s="212">
        <f>O94*H94</f>
        <v>0</v>
      </c>
      <c r="Q94" s="212">
        <v>0</v>
      </c>
      <c r="R94" s="212">
        <f>Q94*H94</f>
        <v>0</v>
      </c>
      <c r="S94" s="212">
        <v>0</v>
      </c>
      <c r="T94" s="213">
        <f>S94*H94</f>
        <v>0</v>
      </c>
      <c r="AR94" s="15" t="s">
        <v>128</v>
      </c>
      <c r="AT94" s="15" t="s">
        <v>123</v>
      </c>
      <c r="AU94" s="15" t="s">
        <v>81</v>
      </c>
      <c r="AY94" s="15" t="s">
        <v>121</v>
      </c>
      <c r="BE94" s="214">
        <f>IF(N94="základní",J94,0)</f>
        <v>0</v>
      </c>
      <c r="BF94" s="214">
        <f>IF(N94="snížená",J94,0)</f>
        <v>0</v>
      </c>
      <c r="BG94" s="214">
        <f>IF(N94="zákl. přenesená",J94,0)</f>
        <v>0</v>
      </c>
      <c r="BH94" s="214">
        <f>IF(N94="sníž. přenesená",J94,0)</f>
        <v>0</v>
      </c>
      <c r="BI94" s="214">
        <f>IF(N94="nulová",J94,0)</f>
        <v>0</v>
      </c>
      <c r="BJ94" s="15" t="s">
        <v>79</v>
      </c>
      <c r="BK94" s="214">
        <f>ROUND(I94*H94,2)</f>
        <v>0</v>
      </c>
      <c r="BL94" s="15" t="s">
        <v>128</v>
      </c>
      <c r="BM94" s="15" t="s">
        <v>129</v>
      </c>
    </row>
    <row r="95" s="1" customFormat="1">
      <c r="B95" s="36"/>
      <c r="C95" s="37"/>
      <c r="D95" s="215" t="s">
        <v>130</v>
      </c>
      <c r="E95" s="37"/>
      <c r="F95" s="216" t="s">
        <v>131</v>
      </c>
      <c r="G95" s="37"/>
      <c r="H95" s="37"/>
      <c r="I95" s="129"/>
      <c r="J95" s="37"/>
      <c r="K95" s="37"/>
      <c r="L95" s="41"/>
      <c r="M95" s="217"/>
      <c r="N95" s="77"/>
      <c r="O95" s="77"/>
      <c r="P95" s="77"/>
      <c r="Q95" s="77"/>
      <c r="R95" s="77"/>
      <c r="S95" s="77"/>
      <c r="T95" s="78"/>
      <c r="AT95" s="15" t="s">
        <v>130</v>
      </c>
      <c r="AU95" s="15" t="s">
        <v>81</v>
      </c>
    </row>
    <row r="96" s="1" customFormat="1">
      <c r="B96" s="36"/>
      <c r="C96" s="37"/>
      <c r="D96" s="215" t="s">
        <v>132</v>
      </c>
      <c r="E96" s="37"/>
      <c r="F96" s="218" t="s">
        <v>133</v>
      </c>
      <c r="G96" s="37"/>
      <c r="H96" s="37"/>
      <c r="I96" s="129"/>
      <c r="J96" s="37"/>
      <c r="K96" s="37"/>
      <c r="L96" s="41"/>
      <c r="M96" s="217"/>
      <c r="N96" s="77"/>
      <c r="O96" s="77"/>
      <c r="P96" s="77"/>
      <c r="Q96" s="77"/>
      <c r="R96" s="77"/>
      <c r="S96" s="77"/>
      <c r="T96" s="78"/>
      <c r="AT96" s="15" t="s">
        <v>132</v>
      </c>
      <c r="AU96" s="15" t="s">
        <v>81</v>
      </c>
    </row>
    <row r="97" s="11" customFormat="1">
      <c r="B97" s="219"/>
      <c r="C97" s="220"/>
      <c r="D97" s="215" t="s">
        <v>134</v>
      </c>
      <c r="E97" s="221" t="s">
        <v>1</v>
      </c>
      <c r="F97" s="222" t="s">
        <v>135</v>
      </c>
      <c r="G97" s="220"/>
      <c r="H97" s="221" t="s">
        <v>1</v>
      </c>
      <c r="I97" s="223"/>
      <c r="J97" s="220"/>
      <c r="K97" s="220"/>
      <c r="L97" s="224"/>
      <c r="M97" s="225"/>
      <c r="N97" s="226"/>
      <c r="O97" s="226"/>
      <c r="P97" s="226"/>
      <c r="Q97" s="226"/>
      <c r="R97" s="226"/>
      <c r="S97" s="226"/>
      <c r="T97" s="227"/>
      <c r="AT97" s="228" t="s">
        <v>134</v>
      </c>
      <c r="AU97" s="228" t="s">
        <v>81</v>
      </c>
      <c r="AV97" s="11" t="s">
        <v>79</v>
      </c>
      <c r="AW97" s="11" t="s">
        <v>34</v>
      </c>
      <c r="AX97" s="11" t="s">
        <v>72</v>
      </c>
      <c r="AY97" s="228" t="s">
        <v>121</v>
      </c>
    </row>
    <row r="98" s="11" customFormat="1">
      <c r="B98" s="219"/>
      <c r="C98" s="220"/>
      <c r="D98" s="215" t="s">
        <v>134</v>
      </c>
      <c r="E98" s="221" t="s">
        <v>1</v>
      </c>
      <c r="F98" s="222" t="s">
        <v>136</v>
      </c>
      <c r="G98" s="220"/>
      <c r="H98" s="221" t="s">
        <v>1</v>
      </c>
      <c r="I98" s="223"/>
      <c r="J98" s="220"/>
      <c r="K98" s="220"/>
      <c r="L98" s="224"/>
      <c r="M98" s="225"/>
      <c r="N98" s="226"/>
      <c r="O98" s="226"/>
      <c r="P98" s="226"/>
      <c r="Q98" s="226"/>
      <c r="R98" s="226"/>
      <c r="S98" s="226"/>
      <c r="T98" s="227"/>
      <c r="AT98" s="228" t="s">
        <v>134</v>
      </c>
      <c r="AU98" s="228" t="s">
        <v>81</v>
      </c>
      <c r="AV98" s="11" t="s">
        <v>79</v>
      </c>
      <c r="AW98" s="11" t="s">
        <v>34</v>
      </c>
      <c r="AX98" s="11" t="s">
        <v>72</v>
      </c>
      <c r="AY98" s="228" t="s">
        <v>121</v>
      </c>
    </row>
    <row r="99" s="12" customFormat="1">
      <c r="B99" s="229"/>
      <c r="C99" s="230"/>
      <c r="D99" s="215" t="s">
        <v>134</v>
      </c>
      <c r="E99" s="231" t="s">
        <v>1</v>
      </c>
      <c r="F99" s="232" t="s">
        <v>137</v>
      </c>
      <c r="G99" s="230"/>
      <c r="H99" s="233">
        <v>767.53999999999996</v>
      </c>
      <c r="I99" s="234"/>
      <c r="J99" s="230"/>
      <c r="K99" s="230"/>
      <c r="L99" s="235"/>
      <c r="M99" s="236"/>
      <c r="N99" s="237"/>
      <c r="O99" s="237"/>
      <c r="P99" s="237"/>
      <c r="Q99" s="237"/>
      <c r="R99" s="237"/>
      <c r="S99" s="237"/>
      <c r="T99" s="238"/>
      <c r="AT99" s="239" t="s">
        <v>134</v>
      </c>
      <c r="AU99" s="239" t="s">
        <v>81</v>
      </c>
      <c r="AV99" s="12" t="s">
        <v>81</v>
      </c>
      <c r="AW99" s="12" t="s">
        <v>34</v>
      </c>
      <c r="AX99" s="12" t="s">
        <v>79</v>
      </c>
      <c r="AY99" s="239" t="s">
        <v>121</v>
      </c>
    </row>
    <row r="100" s="1" customFormat="1" ht="16.5" customHeight="1">
      <c r="B100" s="36"/>
      <c r="C100" s="203" t="s">
        <v>81</v>
      </c>
      <c r="D100" s="203" t="s">
        <v>123</v>
      </c>
      <c r="E100" s="204" t="s">
        <v>138</v>
      </c>
      <c r="F100" s="205" t="s">
        <v>139</v>
      </c>
      <c r="G100" s="206" t="s">
        <v>126</v>
      </c>
      <c r="H100" s="207">
        <v>1.55</v>
      </c>
      <c r="I100" s="208"/>
      <c r="J100" s="209">
        <f>ROUND(I100*H100,2)</f>
        <v>0</v>
      </c>
      <c r="K100" s="205" t="s">
        <v>127</v>
      </c>
      <c r="L100" s="41"/>
      <c r="M100" s="210" t="s">
        <v>1</v>
      </c>
      <c r="N100" s="211" t="s">
        <v>43</v>
      </c>
      <c r="O100" s="77"/>
      <c r="P100" s="212">
        <f>O100*H100</f>
        <v>0</v>
      </c>
      <c r="Q100" s="212">
        <v>0</v>
      </c>
      <c r="R100" s="212">
        <f>Q100*H100</f>
        <v>0</v>
      </c>
      <c r="S100" s="212">
        <v>0.255</v>
      </c>
      <c r="T100" s="213">
        <f>S100*H100</f>
        <v>0.39525000000000005</v>
      </c>
      <c r="AR100" s="15" t="s">
        <v>128</v>
      </c>
      <c r="AT100" s="15" t="s">
        <v>123</v>
      </c>
      <c r="AU100" s="15" t="s">
        <v>81</v>
      </c>
      <c r="AY100" s="15" t="s">
        <v>121</v>
      </c>
      <c r="BE100" s="214">
        <f>IF(N100="základní",J100,0)</f>
        <v>0</v>
      </c>
      <c r="BF100" s="214">
        <f>IF(N100="snížená",J100,0)</f>
        <v>0</v>
      </c>
      <c r="BG100" s="214">
        <f>IF(N100="zákl. přenesená",J100,0)</f>
        <v>0</v>
      </c>
      <c r="BH100" s="214">
        <f>IF(N100="sníž. přenesená",J100,0)</f>
        <v>0</v>
      </c>
      <c r="BI100" s="214">
        <f>IF(N100="nulová",J100,0)</f>
        <v>0</v>
      </c>
      <c r="BJ100" s="15" t="s">
        <v>79</v>
      </c>
      <c r="BK100" s="214">
        <f>ROUND(I100*H100,2)</f>
        <v>0</v>
      </c>
      <c r="BL100" s="15" t="s">
        <v>128</v>
      </c>
      <c r="BM100" s="15" t="s">
        <v>140</v>
      </c>
    </row>
    <row r="101" s="1" customFormat="1">
      <c r="B101" s="36"/>
      <c r="C101" s="37"/>
      <c r="D101" s="215" t="s">
        <v>130</v>
      </c>
      <c r="E101" s="37"/>
      <c r="F101" s="216" t="s">
        <v>141</v>
      </c>
      <c r="G101" s="37"/>
      <c r="H101" s="37"/>
      <c r="I101" s="129"/>
      <c r="J101" s="37"/>
      <c r="K101" s="37"/>
      <c r="L101" s="41"/>
      <c r="M101" s="217"/>
      <c r="N101" s="77"/>
      <c r="O101" s="77"/>
      <c r="P101" s="77"/>
      <c r="Q101" s="77"/>
      <c r="R101" s="77"/>
      <c r="S101" s="77"/>
      <c r="T101" s="78"/>
      <c r="AT101" s="15" t="s">
        <v>130</v>
      </c>
      <c r="AU101" s="15" t="s">
        <v>81</v>
      </c>
    </row>
    <row r="102" s="1" customFormat="1">
      <c r="B102" s="36"/>
      <c r="C102" s="37"/>
      <c r="D102" s="215" t="s">
        <v>132</v>
      </c>
      <c r="E102" s="37"/>
      <c r="F102" s="218" t="s">
        <v>142</v>
      </c>
      <c r="G102" s="37"/>
      <c r="H102" s="37"/>
      <c r="I102" s="129"/>
      <c r="J102" s="37"/>
      <c r="K102" s="37"/>
      <c r="L102" s="41"/>
      <c r="M102" s="217"/>
      <c r="N102" s="77"/>
      <c r="O102" s="77"/>
      <c r="P102" s="77"/>
      <c r="Q102" s="77"/>
      <c r="R102" s="77"/>
      <c r="S102" s="77"/>
      <c r="T102" s="78"/>
      <c r="AT102" s="15" t="s">
        <v>132</v>
      </c>
      <c r="AU102" s="15" t="s">
        <v>81</v>
      </c>
    </row>
    <row r="103" s="11" customFormat="1">
      <c r="B103" s="219"/>
      <c r="C103" s="220"/>
      <c r="D103" s="215" t="s">
        <v>134</v>
      </c>
      <c r="E103" s="221" t="s">
        <v>1</v>
      </c>
      <c r="F103" s="222" t="s">
        <v>135</v>
      </c>
      <c r="G103" s="220"/>
      <c r="H103" s="221" t="s">
        <v>1</v>
      </c>
      <c r="I103" s="223"/>
      <c r="J103" s="220"/>
      <c r="K103" s="220"/>
      <c r="L103" s="224"/>
      <c r="M103" s="225"/>
      <c r="N103" s="226"/>
      <c r="O103" s="226"/>
      <c r="P103" s="226"/>
      <c r="Q103" s="226"/>
      <c r="R103" s="226"/>
      <c r="S103" s="226"/>
      <c r="T103" s="227"/>
      <c r="AT103" s="228" t="s">
        <v>134</v>
      </c>
      <c r="AU103" s="228" t="s">
        <v>81</v>
      </c>
      <c r="AV103" s="11" t="s">
        <v>79</v>
      </c>
      <c r="AW103" s="11" t="s">
        <v>34</v>
      </c>
      <c r="AX103" s="11" t="s">
        <v>72</v>
      </c>
      <c r="AY103" s="228" t="s">
        <v>121</v>
      </c>
    </row>
    <row r="104" s="12" customFormat="1">
      <c r="B104" s="229"/>
      <c r="C104" s="230"/>
      <c r="D104" s="215" t="s">
        <v>134</v>
      </c>
      <c r="E104" s="231" t="s">
        <v>1</v>
      </c>
      <c r="F104" s="232" t="s">
        <v>143</v>
      </c>
      <c r="G104" s="230"/>
      <c r="H104" s="233">
        <v>1.55</v>
      </c>
      <c r="I104" s="234"/>
      <c r="J104" s="230"/>
      <c r="K104" s="230"/>
      <c r="L104" s="235"/>
      <c r="M104" s="236"/>
      <c r="N104" s="237"/>
      <c r="O104" s="237"/>
      <c r="P104" s="237"/>
      <c r="Q104" s="237"/>
      <c r="R104" s="237"/>
      <c r="S104" s="237"/>
      <c r="T104" s="238"/>
      <c r="AT104" s="239" t="s">
        <v>134</v>
      </c>
      <c r="AU104" s="239" t="s">
        <v>81</v>
      </c>
      <c r="AV104" s="12" t="s">
        <v>81</v>
      </c>
      <c r="AW104" s="12" t="s">
        <v>34</v>
      </c>
      <c r="AX104" s="12" t="s">
        <v>79</v>
      </c>
      <c r="AY104" s="239" t="s">
        <v>121</v>
      </c>
    </row>
    <row r="105" s="1" customFormat="1" ht="16.5" customHeight="1">
      <c r="B105" s="36"/>
      <c r="C105" s="203" t="s">
        <v>144</v>
      </c>
      <c r="D105" s="203" t="s">
        <v>123</v>
      </c>
      <c r="E105" s="204" t="s">
        <v>145</v>
      </c>
      <c r="F105" s="205" t="s">
        <v>146</v>
      </c>
      <c r="G105" s="206" t="s">
        <v>126</v>
      </c>
      <c r="H105" s="207">
        <v>27.5</v>
      </c>
      <c r="I105" s="208"/>
      <c r="J105" s="209">
        <f>ROUND(I105*H105,2)</f>
        <v>0</v>
      </c>
      <c r="K105" s="205" t="s">
        <v>127</v>
      </c>
      <c r="L105" s="41"/>
      <c r="M105" s="210" t="s">
        <v>1</v>
      </c>
      <c r="N105" s="211" t="s">
        <v>43</v>
      </c>
      <c r="O105" s="77"/>
      <c r="P105" s="212">
        <f>O105*H105</f>
        <v>0</v>
      </c>
      <c r="Q105" s="212">
        <v>0</v>
      </c>
      <c r="R105" s="212">
        <f>Q105*H105</f>
        <v>0</v>
      </c>
      <c r="S105" s="212">
        <v>0.26000000000000001</v>
      </c>
      <c r="T105" s="213">
        <f>S105*H105</f>
        <v>7.1500000000000004</v>
      </c>
      <c r="AR105" s="15" t="s">
        <v>128</v>
      </c>
      <c r="AT105" s="15" t="s">
        <v>123</v>
      </c>
      <c r="AU105" s="15" t="s">
        <v>81</v>
      </c>
      <c r="AY105" s="15" t="s">
        <v>121</v>
      </c>
      <c r="BE105" s="214">
        <f>IF(N105="základní",J105,0)</f>
        <v>0</v>
      </c>
      <c r="BF105" s="214">
        <f>IF(N105="snížená",J105,0)</f>
        <v>0</v>
      </c>
      <c r="BG105" s="214">
        <f>IF(N105="zákl. přenesená",J105,0)</f>
        <v>0</v>
      </c>
      <c r="BH105" s="214">
        <f>IF(N105="sníž. přenesená",J105,0)</f>
        <v>0</v>
      </c>
      <c r="BI105" s="214">
        <f>IF(N105="nulová",J105,0)</f>
        <v>0</v>
      </c>
      <c r="BJ105" s="15" t="s">
        <v>79</v>
      </c>
      <c r="BK105" s="214">
        <f>ROUND(I105*H105,2)</f>
        <v>0</v>
      </c>
      <c r="BL105" s="15" t="s">
        <v>128</v>
      </c>
      <c r="BM105" s="15" t="s">
        <v>147</v>
      </c>
    </row>
    <row r="106" s="1" customFormat="1">
      <c r="B106" s="36"/>
      <c r="C106" s="37"/>
      <c r="D106" s="215" t="s">
        <v>130</v>
      </c>
      <c r="E106" s="37"/>
      <c r="F106" s="216" t="s">
        <v>148</v>
      </c>
      <c r="G106" s="37"/>
      <c r="H106" s="37"/>
      <c r="I106" s="129"/>
      <c r="J106" s="37"/>
      <c r="K106" s="37"/>
      <c r="L106" s="41"/>
      <c r="M106" s="217"/>
      <c r="N106" s="77"/>
      <c r="O106" s="77"/>
      <c r="P106" s="77"/>
      <c r="Q106" s="77"/>
      <c r="R106" s="77"/>
      <c r="S106" s="77"/>
      <c r="T106" s="78"/>
      <c r="AT106" s="15" t="s">
        <v>130</v>
      </c>
      <c r="AU106" s="15" t="s">
        <v>81</v>
      </c>
    </row>
    <row r="107" s="1" customFormat="1">
      <c r="B107" s="36"/>
      <c r="C107" s="37"/>
      <c r="D107" s="215" t="s">
        <v>132</v>
      </c>
      <c r="E107" s="37"/>
      <c r="F107" s="218" t="s">
        <v>142</v>
      </c>
      <c r="G107" s="37"/>
      <c r="H107" s="37"/>
      <c r="I107" s="129"/>
      <c r="J107" s="37"/>
      <c r="K107" s="37"/>
      <c r="L107" s="41"/>
      <c r="M107" s="217"/>
      <c r="N107" s="77"/>
      <c r="O107" s="77"/>
      <c r="P107" s="77"/>
      <c r="Q107" s="77"/>
      <c r="R107" s="77"/>
      <c r="S107" s="77"/>
      <c r="T107" s="78"/>
      <c r="AT107" s="15" t="s">
        <v>132</v>
      </c>
      <c r="AU107" s="15" t="s">
        <v>81</v>
      </c>
    </row>
    <row r="108" s="11" customFormat="1">
      <c r="B108" s="219"/>
      <c r="C108" s="220"/>
      <c r="D108" s="215" t="s">
        <v>134</v>
      </c>
      <c r="E108" s="221" t="s">
        <v>1</v>
      </c>
      <c r="F108" s="222" t="s">
        <v>135</v>
      </c>
      <c r="G108" s="220"/>
      <c r="H108" s="221" t="s">
        <v>1</v>
      </c>
      <c r="I108" s="223"/>
      <c r="J108" s="220"/>
      <c r="K108" s="220"/>
      <c r="L108" s="224"/>
      <c r="M108" s="225"/>
      <c r="N108" s="226"/>
      <c r="O108" s="226"/>
      <c r="P108" s="226"/>
      <c r="Q108" s="226"/>
      <c r="R108" s="226"/>
      <c r="S108" s="226"/>
      <c r="T108" s="227"/>
      <c r="AT108" s="228" t="s">
        <v>134</v>
      </c>
      <c r="AU108" s="228" t="s">
        <v>81</v>
      </c>
      <c r="AV108" s="11" t="s">
        <v>79</v>
      </c>
      <c r="AW108" s="11" t="s">
        <v>34</v>
      </c>
      <c r="AX108" s="11" t="s">
        <v>72</v>
      </c>
      <c r="AY108" s="228" t="s">
        <v>121</v>
      </c>
    </row>
    <row r="109" s="12" customFormat="1">
      <c r="B109" s="229"/>
      <c r="C109" s="230"/>
      <c r="D109" s="215" t="s">
        <v>134</v>
      </c>
      <c r="E109" s="231" t="s">
        <v>1</v>
      </c>
      <c r="F109" s="232" t="s">
        <v>149</v>
      </c>
      <c r="G109" s="230"/>
      <c r="H109" s="233">
        <v>21.149999999999999</v>
      </c>
      <c r="I109" s="234"/>
      <c r="J109" s="230"/>
      <c r="K109" s="230"/>
      <c r="L109" s="235"/>
      <c r="M109" s="236"/>
      <c r="N109" s="237"/>
      <c r="O109" s="237"/>
      <c r="P109" s="237"/>
      <c r="Q109" s="237"/>
      <c r="R109" s="237"/>
      <c r="S109" s="237"/>
      <c r="T109" s="238"/>
      <c r="AT109" s="239" t="s">
        <v>134</v>
      </c>
      <c r="AU109" s="239" t="s">
        <v>81</v>
      </c>
      <c r="AV109" s="12" t="s">
        <v>81</v>
      </c>
      <c r="AW109" s="12" t="s">
        <v>34</v>
      </c>
      <c r="AX109" s="12" t="s">
        <v>72</v>
      </c>
      <c r="AY109" s="239" t="s">
        <v>121</v>
      </c>
    </row>
    <row r="110" s="12" customFormat="1">
      <c r="B110" s="229"/>
      <c r="C110" s="230"/>
      <c r="D110" s="215" t="s">
        <v>134</v>
      </c>
      <c r="E110" s="231" t="s">
        <v>1</v>
      </c>
      <c r="F110" s="232" t="s">
        <v>150</v>
      </c>
      <c r="G110" s="230"/>
      <c r="H110" s="233">
        <v>6.3499999999999996</v>
      </c>
      <c r="I110" s="234"/>
      <c r="J110" s="230"/>
      <c r="K110" s="230"/>
      <c r="L110" s="235"/>
      <c r="M110" s="236"/>
      <c r="N110" s="237"/>
      <c r="O110" s="237"/>
      <c r="P110" s="237"/>
      <c r="Q110" s="237"/>
      <c r="R110" s="237"/>
      <c r="S110" s="237"/>
      <c r="T110" s="238"/>
      <c r="AT110" s="239" t="s">
        <v>134</v>
      </c>
      <c r="AU110" s="239" t="s">
        <v>81</v>
      </c>
      <c r="AV110" s="12" t="s">
        <v>81</v>
      </c>
      <c r="AW110" s="12" t="s">
        <v>34</v>
      </c>
      <c r="AX110" s="12" t="s">
        <v>72</v>
      </c>
      <c r="AY110" s="239" t="s">
        <v>121</v>
      </c>
    </row>
    <row r="111" s="13" customFormat="1">
      <c r="B111" s="240"/>
      <c r="C111" s="241"/>
      <c r="D111" s="215" t="s">
        <v>134</v>
      </c>
      <c r="E111" s="242" t="s">
        <v>1</v>
      </c>
      <c r="F111" s="243" t="s">
        <v>151</v>
      </c>
      <c r="G111" s="241"/>
      <c r="H111" s="244">
        <v>27.5</v>
      </c>
      <c r="I111" s="245"/>
      <c r="J111" s="241"/>
      <c r="K111" s="241"/>
      <c r="L111" s="246"/>
      <c r="M111" s="247"/>
      <c r="N111" s="248"/>
      <c r="O111" s="248"/>
      <c r="P111" s="248"/>
      <c r="Q111" s="248"/>
      <c r="R111" s="248"/>
      <c r="S111" s="248"/>
      <c r="T111" s="249"/>
      <c r="AT111" s="250" t="s">
        <v>134</v>
      </c>
      <c r="AU111" s="250" t="s">
        <v>81</v>
      </c>
      <c r="AV111" s="13" t="s">
        <v>128</v>
      </c>
      <c r="AW111" s="13" t="s">
        <v>34</v>
      </c>
      <c r="AX111" s="13" t="s">
        <v>79</v>
      </c>
      <c r="AY111" s="250" t="s">
        <v>121</v>
      </c>
    </row>
    <row r="112" s="1" customFormat="1" ht="16.5" customHeight="1">
      <c r="B112" s="36"/>
      <c r="C112" s="203" t="s">
        <v>128</v>
      </c>
      <c r="D112" s="203" t="s">
        <v>123</v>
      </c>
      <c r="E112" s="204" t="s">
        <v>152</v>
      </c>
      <c r="F112" s="205" t="s">
        <v>153</v>
      </c>
      <c r="G112" s="206" t="s">
        <v>126</v>
      </c>
      <c r="H112" s="207">
        <v>31.969999999999999</v>
      </c>
      <c r="I112" s="208"/>
      <c r="J112" s="209">
        <f>ROUND(I112*H112,2)</f>
        <v>0</v>
      </c>
      <c r="K112" s="205" t="s">
        <v>127</v>
      </c>
      <c r="L112" s="41"/>
      <c r="M112" s="210" t="s">
        <v>1</v>
      </c>
      <c r="N112" s="211" t="s">
        <v>43</v>
      </c>
      <c r="O112" s="77"/>
      <c r="P112" s="212">
        <f>O112*H112</f>
        <v>0</v>
      </c>
      <c r="Q112" s="212">
        <v>0</v>
      </c>
      <c r="R112" s="212">
        <f>Q112*H112</f>
        <v>0</v>
      </c>
      <c r="S112" s="212">
        <v>0.32000000000000001</v>
      </c>
      <c r="T112" s="213">
        <f>S112*H112</f>
        <v>10.2304</v>
      </c>
      <c r="AR112" s="15" t="s">
        <v>128</v>
      </c>
      <c r="AT112" s="15" t="s">
        <v>123</v>
      </c>
      <c r="AU112" s="15" t="s">
        <v>81</v>
      </c>
      <c r="AY112" s="15" t="s">
        <v>121</v>
      </c>
      <c r="BE112" s="214">
        <f>IF(N112="základní",J112,0)</f>
        <v>0</v>
      </c>
      <c r="BF112" s="214">
        <f>IF(N112="snížená",J112,0)</f>
        <v>0</v>
      </c>
      <c r="BG112" s="214">
        <f>IF(N112="zákl. přenesená",J112,0)</f>
        <v>0</v>
      </c>
      <c r="BH112" s="214">
        <f>IF(N112="sníž. přenesená",J112,0)</f>
        <v>0</v>
      </c>
      <c r="BI112" s="214">
        <f>IF(N112="nulová",J112,0)</f>
        <v>0</v>
      </c>
      <c r="BJ112" s="15" t="s">
        <v>79</v>
      </c>
      <c r="BK112" s="214">
        <f>ROUND(I112*H112,2)</f>
        <v>0</v>
      </c>
      <c r="BL112" s="15" t="s">
        <v>128</v>
      </c>
      <c r="BM112" s="15" t="s">
        <v>154</v>
      </c>
    </row>
    <row r="113" s="1" customFormat="1">
      <c r="B113" s="36"/>
      <c r="C113" s="37"/>
      <c r="D113" s="215" t="s">
        <v>130</v>
      </c>
      <c r="E113" s="37"/>
      <c r="F113" s="216" t="s">
        <v>155</v>
      </c>
      <c r="G113" s="37"/>
      <c r="H113" s="37"/>
      <c r="I113" s="129"/>
      <c r="J113" s="37"/>
      <c r="K113" s="37"/>
      <c r="L113" s="41"/>
      <c r="M113" s="217"/>
      <c r="N113" s="77"/>
      <c r="O113" s="77"/>
      <c r="P113" s="77"/>
      <c r="Q113" s="77"/>
      <c r="R113" s="77"/>
      <c r="S113" s="77"/>
      <c r="T113" s="78"/>
      <c r="AT113" s="15" t="s">
        <v>130</v>
      </c>
      <c r="AU113" s="15" t="s">
        <v>81</v>
      </c>
    </row>
    <row r="114" s="1" customFormat="1">
      <c r="B114" s="36"/>
      <c r="C114" s="37"/>
      <c r="D114" s="215" t="s">
        <v>132</v>
      </c>
      <c r="E114" s="37"/>
      <c r="F114" s="218" t="s">
        <v>156</v>
      </c>
      <c r="G114" s="37"/>
      <c r="H114" s="37"/>
      <c r="I114" s="129"/>
      <c r="J114" s="37"/>
      <c r="K114" s="37"/>
      <c r="L114" s="41"/>
      <c r="M114" s="217"/>
      <c r="N114" s="77"/>
      <c r="O114" s="77"/>
      <c r="P114" s="77"/>
      <c r="Q114" s="77"/>
      <c r="R114" s="77"/>
      <c r="S114" s="77"/>
      <c r="T114" s="78"/>
      <c r="AT114" s="15" t="s">
        <v>132</v>
      </c>
      <c r="AU114" s="15" t="s">
        <v>81</v>
      </c>
    </row>
    <row r="115" s="11" customFormat="1">
      <c r="B115" s="219"/>
      <c r="C115" s="220"/>
      <c r="D115" s="215" t="s">
        <v>134</v>
      </c>
      <c r="E115" s="221" t="s">
        <v>1</v>
      </c>
      <c r="F115" s="222" t="s">
        <v>135</v>
      </c>
      <c r="G115" s="220"/>
      <c r="H115" s="221" t="s">
        <v>1</v>
      </c>
      <c r="I115" s="223"/>
      <c r="J115" s="220"/>
      <c r="K115" s="220"/>
      <c r="L115" s="224"/>
      <c r="M115" s="225"/>
      <c r="N115" s="226"/>
      <c r="O115" s="226"/>
      <c r="P115" s="226"/>
      <c r="Q115" s="226"/>
      <c r="R115" s="226"/>
      <c r="S115" s="226"/>
      <c r="T115" s="227"/>
      <c r="AT115" s="228" t="s">
        <v>134</v>
      </c>
      <c r="AU115" s="228" t="s">
        <v>81</v>
      </c>
      <c r="AV115" s="11" t="s">
        <v>79</v>
      </c>
      <c r="AW115" s="11" t="s">
        <v>34</v>
      </c>
      <c r="AX115" s="11" t="s">
        <v>72</v>
      </c>
      <c r="AY115" s="228" t="s">
        <v>121</v>
      </c>
    </row>
    <row r="116" s="12" customFormat="1">
      <c r="B116" s="229"/>
      <c r="C116" s="230"/>
      <c r="D116" s="215" t="s">
        <v>134</v>
      </c>
      <c r="E116" s="231" t="s">
        <v>1</v>
      </c>
      <c r="F116" s="232" t="s">
        <v>157</v>
      </c>
      <c r="G116" s="230"/>
      <c r="H116" s="233">
        <v>26.210000000000001</v>
      </c>
      <c r="I116" s="234"/>
      <c r="J116" s="230"/>
      <c r="K116" s="230"/>
      <c r="L116" s="235"/>
      <c r="M116" s="236"/>
      <c r="N116" s="237"/>
      <c r="O116" s="237"/>
      <c r="P116" s="237"/>
      <c r="Q116" s="237"/>
      <c r="R116" s="237"/>
      <c r="S116" s="237"/>
      <c r="T116" s="238"/>
      <c r="AT116" s="239" t="s">
        <v>134</v>
      </c>
      <c r="AU116" s="239" t="s">
        <v>81</v>
      </c>
      <c r="AV116" s="12" t="s">
        <v>81</v>
      </c>
      <c r="AW116" s="12" t="s">
        <v>34</v>
      </c>
      <c r="AX116" s="12" t="s">
        <v>72</v>
      </c>
      <c r="AY116" s="239" t="s">
        <v>121</v>
      </c>
    </row>
    <row r="117" s="12" customFormat="1">
      <c r="B117" s="229"/>
      <c r="C117" s="230"/>
      <c r="D117" s="215" t="s">
        <v>134</v>
      </c>
      <c r="E117" s="231" t="s">
        <v>1</v>
      </c>
      <c r="F117" s="232" t="s">
        <v>158</v>
      </c>
      <c r="G117" s="230"/>
      <c r="H117" s="233">
        <v>5.7599999999999998</v>
      </c>
      <c r="I117" s="234"/>
      <c r="J117" s="230"/>
      <c r="K117" s="230"/>
      <c r="L117" s="235"/>
      <c r="M117" s="236"/>
      <c r="N117" s="237"/>
      <c r="O117" s="237"/>
      <c r="P117" s="237"/>
      <c r="Q117" s="237"/>
      <c r="R117" s="237"/>
      <c r="S117" s="237"/>
      <c r="T117" s="238"/>
      <c r="AT117" s="239" t="s">
        <v>134</v>
      </c>
      <c r="AU117" s="239" t="s">
        <v>81</v>
      </c>
      <c r="AV117" s="12" t="s">
        <v>81</v>
      </c>
      <c r="AW117" s="12" t="s">
        <v>34</v>
      </c>
      <c r="AX117" s="12" t="s">
        <v>72</v>
      </c>
      <c r="AY117" s="239" t="s">
        <v>121</v>
      </c>
    </row>
    <row r="118" s="13" customFormat="1">
      <c r="B118" s="240"/>
      <c r="C118" s="241"/>
      <c r="D118" s="215" t="s">
        <v>134</v>
      </c>
      <c r="E118" s="242" t="s">
        <v>1</v>
      </c>
      <c r="F118" s="243" t="s">
        <v>151</v>
      </c>
      <c r="G118" s="241"/>
      <c r="H118" s="244">
        <v>31.969999999999999</v>
      </c>
      <c r="I118" s="245"/>
      <c r="J118" s="241"/>
      <c r="K118" s="241"/>
      <c r="L118" s="246"/>
      <c r="M118" s="247"/>
      <c r="N118" s="248"/>
      <c r="O118" s="248"/>
      <c r="P118" s="248"/>
      <c r="Q118" s="248"/>
      <c r="R118" s="248"/>
      <c r="S118" s="248"/>
      <c r="T118" s="249"/>
      <c r="AT118" s="250" t="s">
        <v>134</v>
      </c>
      <c r="AU118" s="250" t="s">
        <v>81</v>
      </c>
      <c r="AV118" s="13" t="s">
        <v>128</v>
      </c>
      <c r="AW118" s="13" t="s">
        <v>34</v>
      </c>
      <c r="AX118" s="13" t="s">
        <v>79</v>
      </c>
      <c r="AY118" s="250" t="s">
        <v>121</v>
      </c>
    </row>
    <row r="119" s="1" customFormat="1" ht="16.5" customHeight="1">
      <c r="B119" s="36"/>
      <c r="C119" s="203" t="s">
        <v>159</v>
      </c>
      <c r="D119" s="203" t="s">
        <v>123</v>
      </c>
      <c r="E119" s="204" t="s">
        <v>160</v>
      </c>
      <c r="F119" s="205" t="s">
        <v>161</v>
      </c>
      <c r="G119" s="206" t="s">
        <v>126</v>
      </c>
      <c r="H119" s="207">
        <v>2.3599999999999999</v>
      </c>
      <c r="I119" s="208"/>
      <c r="J119" s="209">
        <f>ROUND(I119*H119,2)</f>
        <v>0</v>
      </c>
      <c r="K119" s="205" t="s">
        <v>127</v>
      </c>
      <c r="L119" s="41"/>
      <c r="M119" s="210" t="s">
        <v>1</v>
      </c>
      <c r="N119" s="211" t="s">
        <v>43</v>
      </c>
      <c r="O119" s="77"/>
      <c r="P119" s="212">
        <f>O119*H119</f>
        <v>0</v>
      </c>
      <c r="Q119" s="212">
        <v>0</v>
      </c>
      <c r="R119" s="212">
        <f>Q119*H119</f>
        <v>0</v>
      </c>
      <c r="S119" s="212">
        <v>0.32500000000000001</v>
      </c>
      <c r="T119" s="213">
        <f>S119*H119</f>
        <v>0.76700000000000002</v>
      </c>
      <c r="AR119" s="15" t="s">
        <v>128</v>
      </c>
      <c r="AT119" s="15" t="s">
        <v>123</v>
      </c>
      <c r="AU119" s="15" t="s">
        <v>81</v>
      </c>
      <c r="AY119" s="15" t="s">
        <v>121</v>
      </c>
      <c r="BE119" s="214">
        <f>IF(N119="základní",J119,0)</f>
        <v>0</v>
      </c>
      <c r="BF119" s="214">
        <f>IF(N119="snížená",J119,0)</f>
        <v>0</v>
      </c>
      <c r="BG119" s="214">
        <f>IF(N119="zákl. přenesená",J119,0)</f>
        <v>0</v>
      </c>
      <c r="BH119" s="214">
        <f>IF(N119="sníž. přenesená",J119,0)</f>
        <v>0</v>
      </c>
      <c r="BI119" s="214">
        <f>IF(N119="nulová",J119,0)</f>
        <v>0</v>
      </c>
      <c r="BJ119" s="15" t="s">
        <v>79</v>
      </c>
      <c r="BK119" s="214">
        <f>ROUND(I119*H119,2)</f>
        <v>0</v>
      </c>
      <c r="BL119" s="15" t="s">
        <v>128</v>
      </c>
      <c r="BM119" s="15" t="s">
        <v>162</v>
      </c>
    </row>
    <row r="120" s="1" customFormat="1">
      <c r="B120" s="36"/>
      <c r="C120" s="37"/>
      <c r="D120" s="215" t="s">
        <v>130</v>
      </c>
      <c r="E120" s="37"/>
      <c r="F120" s="216" t="s">
        <v>163</v>
      </c>
      <c r="G120" s="37"/>
      <c r="H120" s="37"/>
      <c r="I120" s="129"/>
      <c r="J120" s="37"/>
      <c r="K120" s="37"/>
      <c r="L120" s="41"/>
      <c r="M120" s="217"/>
      <c r="N120" s="77"/>
      <c r="O120" s="77"/>
      <c r="P120" s="77"/>
      <c r="Q120" s="77"/>
      <c r="R120" s="77"/>
      <c r="S120" s="77"/>
      <c r="T120" s="78"/>
      <c r="AT120" s="15" t="s">
        <v>130</v>
      </c>
      <c r="AU120" s="15" t="s">
        <v>81</v>
      </c>
    </row>
    <row r="121" s="1" customFormat="1">
      <c r="B121" s="36"/>
      <c r="C121" s="37"/>
      <c r="D121" s="215" t="s">
        <v>132</v>
      </c>
      <c r="E121" s="37"/>
      <c r="F121" s="218" t="s">
        <v>164</v>
      </c>
      <c r="G121" s="37"/>
      <c r="H121" s="37"/>
      <c r="I121" s="129"/>
      <c r="J121" s="37"/>
      <c r="K121" s="37"/>
      <c r="L121" s="41"/>
      <c r="M121" s="217"/>
      <c r="N121" s="77"/>
      <c r="O121" s="77"/>
      <c r="P121" s="77"/>
      <c r="Q121" s="77"/>
      <c r="R121" s="77"/>
      <c r="S121" s="77"/>
      <c r="T121" s="78"/>
      <c r="AT121" s="15" t="s">
        <v>132</v>
      </c>
      <c r="AU121" s="15" t="s">
        <v>81</v>
      </c>
    </row>
    <row r="122" s="11" customFormat="1">
      <c r="B122" s="219"/>
      <c r="C122" s="220"/>
      <c r="D122" s="215" t="s">
        <v>134</v>
      </c>
      <c r="E122" s="221" t="s">
        <v>1</v>
      </c>
      <c r="F122" s="222" t="s">
        <v>135</v>
      </c>
      <c r="G122" s="220"/>
      <c r="H122" s="221" t="s">
        <v>1</v>
      </c>
      <c r="I122" s="223"/>
      <c r="J122" s="220"/>
      <c r="K122" s="220"/>
      <c r="L122" s="224"/>
      <c r="M122" s="225"/>
      <c r="N122" s="226"/>
      <c r="O122" s="226"/>
      <c r="P122" s="226"/>
      <c r="Q122" s="226"/>
      <c r="R122" s="226"/>
      <c r="S122" s="226"/>
      <c r="T122" s="227"/>
      <c r="AT122" s="228" t="s">
        <v>134</v>
      </c>
      <c r="AU122" s="228" t="s">
        <v>81</v>
      </c>
      <c r="AV122" s="11" t="s">
        <v>79</v>
      </c>
      <c r="AW122" s="11" t="s">
        <v>34</v>
      </c>
      <c r="AX122" s="11" t="s">
        <v>72</v>
      </c>
      <c r="AY122" s="228" t="s">
        <v>121</v>
      </c>
    </row>
    <row r="123" s="12" customFormat="1">
      <c r="B123" s="229"/>
      <c r="C123" s="230"/>
      <c r="D123" s="215" t="s">
        <v>134</v>
      </c>
      <c r="E123" s="231" t="s">
        <v>1</v>
      </c>
      <c r="F123" s="232" t="s">
        <v>165</v>
      </c>
      <c r="G123" s="230"/>
      <c r="H123" s="233">
        <v>2.3599999999999999</v>
      </c>
      <c r="I123" s="234"/>
      <c r="J123" s="230"/>
      <c r="K123" s="230"/>
      <c r="L123" s="235"/>
      <c r="M123" s="236"/>
      <c r="N123" s="237"/>
      <c r="O123" s="237"/>
      <c r="P123" s="237"/>
      <c r="Q123" s="237"/>
      <c r="R123" s="237"/>
      <c r="S123" s="237"/>
      <c r="T123" s="238"/>
      <c r="AT123" s="239" t="s">
        <v>134</v>
      </c>
      <c r="AU123" s="239" t="s">
        <v>81</v>
      </c>
      <c r="AV123" s="12" t="s">
        <v>81</v>
      </c>
      <c r="AW123" s="12" t="s">
        <v>34</v>
      </c>
      <c r="AX123" s="12" t="s">
        <v>79</v>
      </c>
      <c r="AY123" s="239" t="s">
        <v>121</v>
      </c>
    </row>
    <row r="124" s="1" customFormat="1" ht="16.5" customHeight="1">
      <c r="B124" s="36"/>
      <c r="C124" s="203" t="s">
        <v>166</v>
      </c>
      <c r="D124" s="203" t="s">
        <v>123</v>
      </c>
      <c r="E124" s="204" t="s">
        <v>167</v>
      </c>
      <c r="F124" s="205" t="s">
        <v>168</v>
      </c>
      <c r="G124" s="206" t="s">
        <v>126</v>
      </c>
      <c r="H124" s="207">
        <v>790.08000000000004</v>
      </c>
      <c r="I124" s="208"/>
      <c r="J124" s="209">
        <f>ROUND(I124*H124,2)</f>
        <v>0</v>
      </c>
      <c r="K124" s="205" t="s">
        <v>127</v>
      </c>
      <c r="L124" s="41"/>
      <c r="M124" s="210" t="s">
        <v>1</v>
      </c>
      <c r="N124" s="211" t="s">
        <v>43</v>
      </c>
      <c r="O124" s="77"/>
      <c r="P124" s="212">
        <f>O124*H124</f>
        <v>0</v>
      </c>
      <c r="Q124" s="212">
        <v>0</v>
      </c>
      <c r="R124" s="212">
        <f>Q124*H124</f>
        <v>0</v>
      </c>
      <c r="S124" s="212">
        <v>0.22</v>
      </c>
      <c r="T124" s="213">
        <f>S124*H124</f>
        <v>173.8176</v>
      </c>
      <c r="AR124" s="15" t="s">
        <v>128</v>
      </c>
      <c r="AT124" s="15" t="s">
        <v>123</v>
      </c>
      <c r="AU124" s="15" t="s">
        <v>81</v>
      </c>
      <c r="AY124" s="15" t="s">
        <v>121</v>
      </c>
      <c r="BE124" s="214">
        <f>IF(N124="základní",J124,0)</f>
        <v>0</v>
      </c>
      <c r="BF124" s="214">
        <f>IF(N124="snížená",J124,0)</f>
        <v>0</v>
      </c>
      <c r="BG124" s="214">
        <f>IF(N124="zákl. přenesená",J124,0)</f>
        <v>0</v>
      </c>
      <c r="BH124" s="214">
        <f>IF(N124="sníž. přenesená",J124,0)</f>
        <v>0</v>
      </c>
      <c r="BI124" s="214">
        <f>IF(N124="nulová",J124,0)</f>
        <v>0</v>
      </c>
      <c r="BJ124" s="15" t="s">
        <v>79</v>
      </c>
      <c r="BK124" s="214">
        <f>ROUND(I124*H124,2)</f>
        <v>0</v>
      </c>
      <c r="BL124" s="15" t="s">
        <v>128</v>
      </c>
      <c r="BM124" s="15" t="s">
        <v>169</v>
      </c>
    </row>
    <row r="125" s="1" customFormat="1">
      <c r="B125" s="36"/>
      <c r="C125" s="37"/>
      <c r="D125" s="215" t="s">
        <v>130</v>
      </c>
      <c r="E125" s="37"/>
      <c r="F125" s="216" t="s">
        <v>170</v>
      </c>
      <c r="G125" s="37"/>
      <c r="H125" s="37"/>
      <c r="I125" s="129"/>
      <c r="J125" s="37"/>
      <c r="K125" s="37"/>
      <c r="L125" s="41"/>
      <c r="M125" s="217"/>
      <c r="N125" s="77"/>
      <c r="O125" s="77"/>
      <c r="P125" s="77"/>
      <c r="Q125" s="77"/>
      <c r="R125" s="77"/>
      <c r="S125" s="77"/>
      <c r="T125" s="78"/>
      <c r="AT125" s="15" t="s">
        <v>130</v>
      </c>
      <c r="AU125" s="15" t="s">
        <v>81</v>
      </c>
    </row>
    <row r="126" s="1" customFormat="1">
      <c r="B126" s="36"/>
      <c r="C126" s="37"/>
      <c r="D126" s="215" t="s">
        <v>132</v>
      </c>
      <c r="E126" s="37"/>
      <c r="F126" s="218" t="s">
        <v>164</v>
      </c>
      <c r="G126" s="37"/>
      <c r="H126" s="37"/>
      <c r="I126" s="129"/>
      <c r="J126" s="37"/>
      <c r="K126" s="37"/>
      <c r="L126" s="41"/>
      <c r="M126" s="217"/>
      <c r="N126" s="77"/>
      <c r="O126" s="77"/>
      <c r="P126" s="77"/>
      <c r="Q126" s="77"/>
      <c r="R126" s="77"/>
      <c r="S126" s="77"/>
      <c r="T126" s="78"/>
      <c r="AT126" s="15" t="s">
        <v>132</v>
      </c>
      <c r="AU126" s="15" t="s">
        <v>81</v>
      </c>
    </row>
    <row r="127" s="11" customFormat="1">
      <c r="B127" s="219"/>
      <c r="C127" s="220"/>
      <c r="D127" s="215" t="s">
        <v>134</v>
      </c>
      <c r="E127" s="221" t="s">
        <v>1</v>
      </c>
      <c r="F127" s="222" t="s">
        <v>135</v>
      </c>
      <c r="G127" s="220"/>
      <c r="H127" s="221" t="s">
        <v>1</v>
      </c>
      <c r="I127" s="223"/>
      <c r="J127" s="220"/>
      <c r="K127" s="220"/>
      <c r="L127" s="224"/>
      <c r="M127" s="225"/>
      <c r="N127" s="226"/>
      <c r="O127" s="226"/>
      <c r="P127" s="226"/>
      <c r="Q127" s="226"/>
      <c r="R127" s="226"/>
      <c r="S127" s="226"/>
      <c r="T127" s="227"/>
      <c r="AT127" s="228" t="s">
        <v>134</v>
      </c>
      <c r="AU127" s="228" t="s">
        <v>81</v>
      </c>
      <c r="AV127" s="11" t="s">
        <v>79</v>
      </c>
      <c r="AW127" s="11" t="s">
        <v>34</v>
      </c>
      <c r="AX127" s="11" t="s">
        <v>72</v>
      </c>
      <c r="AY127" s="228" t="s">
        <v>121</v>
      </c>
    </row>
    <row r="128" s="12" customFormat="1">
      <c r="B128" s="229"/>
      <c r="C128" s="230"/>
      <c r="D128" s="215" t="s">
        <v>134</v>
      </c>
      <c r="E128" s="231" t="s">
        <v>1</v>
      </c>
      <c r="F128" s="232" t="s">
        <v>171</v>
      </c>
      <c r="G128" s="230"/>
      <c r="H128" s="233">
        <v>790.08000000000004</v>
      </c>
      <c r="I128" s="234"/>
      <c r="J128" s="230"/>
      <c r="K128" s="230"/>
      <c r="L128" s="235"/>
      <c r="M128" s="236"/>
      <c r="N128" s="237"/>
      <c r="O128" s="237"/>
      <c r="P128" s="237"/>
      <c r="Q128" s="237"/>
      <c r="R128" s="237"/>
      <c r="S128" s="237"/>
      <c r="T128" s="238"/>
      <c r="AT128" s="239" t="s">
        <v>134</v>
      </c>
      <c r="AU128" s="239" t="s">
        <v>81</v>
      </c>
      <c r="AV128" s="12" t="s">
        <v>81</v>
      </c>
      <c r="AW128" s="12" t="s">
        <v>34</v>
      </c>
      <c r="AX128" s="12" t="s">
        <v>79</v>
      </c>
      <c r="AY128" s="239" t="s">
        <v>121</v>
      </c>
    </row>
    <row r="129" s="1" customFormat="1" ht="16.5" customHeight="1">
      <c r="B129" s="36"/>
      <c r="C129" s="203" t="s">
        <v>172</v>
      </c>
      <c r="D129" s="203" t="s">
        <v>123</v>
      </c>
      <c r="E129" s="204" t="s">
        <v>173</v>
      </c>
      <c r="F129" s="205" t="s">
        <v>174</v>
      </c>
      <c r="G129" s="206" t="s">
        <v>126</v>
      </c>
      <c r="H129" s="207">
        <v>3.8199999999999998</v>
      </c>
      <c r="I129" s="208"/>
      <c r="J129" s="209">
        <f>ROUND(I129*H129,2)</f>
        <v>0</v>
      </c>
      <c r="K129" s="205" t="s">
        <v>127</v>
      </c>
      <c r="L129" s="41"/>
      <c r="M129" s="210" t="s">
        <v>1</v>
      </c>
      <c r="N129" s="211" t="s">
        <v>43</v>
      </c>
      <c r="O129" s="77"/>
      <c r="P129" s="212">
        <f>O129*H129</f>
        <v>0</v>
      </c>
      <c r="Q129" s="212">
        <v>3.2459999999999998E-05</v>
      </c>
      <c r="R129" s="212">
        <f>Q129*H129</f>
        <v>0.00012399719999999997</v>
      </c>
      <c r="S129" s="212">
        <v>0.10299999999999999</v>
      </c>
      <c r="T129" s="213">
        <f>S129*H129</f>
        <v>0.39345999999999998</v>
      </c>
      <c r="AR129" s="15" t="s">
        <v>128</v>
      </c>
      <c r="AT129" s="15" t="s">
        <v>123</v>
      </c>
      <c r="AU129" s="15" t="s">
        <v>81</v>
      </c>
      <c r="AY129" s="15" t="s">
        <v>121</v>
      </c>
      <c r="BE129" s="214">
        <f>IF(N129="základní",J129,0)</f>
        <v>0</v>
      </c>
      <c r="BF129" s="214">
        <f>IF(N129="snížená",J129,0)</f>
        <v>0</v>
      </c>
      <c r="BG129" s="214">
        <f>IF(N129="zákl. přenesená",J129,0)</f>
        <v>0</v>
      </c>
      <c r="BH129" s="214">
        <f>IF(N129="sníž. přenesená",J129,0)</f>
        <v>0</v>
      </c>
      <c r="BI129" s="214">
        <f>IF(N129="nulová",J129,0)</f>
        <v>0</v>
      </c>
      <c r="BJ129" s="15" t="s">
        <v>79</v>
      </c>
      <c r="BK129" s="214">
        <f>ROUND(I129*H129,2)</f>
        <v>0</v>
      </c>
      <c r="BL129" s="15" t="s">
        <v>128</v>
      </c>
      <c r="BM129" s="15" t="s">
        <v>175</v>
      </c>
    </row>
    <row r="130" s="1" customFormat="1">
      <c r="B130" s="36"/>
      <c r="C130" s="37"/>
      <c r="D130" s="215" t="s">
        <v>130</v>
      </c>
      <c r="E130" s="37"/>
      <c r="F130" s="216" t="s">
        <v>176</v>
      </c>
      <c r="G130" s="37"/>
      <c r="H130" s="37"/>
      <c r="I130" s="129"/>
      <c r="J130" s="37"/>
      <c r="K130" s="37"/>
      <c r="L130" s="41"/>
      <c r="M130" s="217"/>
      <c r="N130" s="77"/>
      <c r="O130" s="77"/>
      <c r="P130" s="77"/>
      <c r="Q130" s="77"/>
      <c r="R130" s="77"/>
      <c r="S130" s="77"/>
      <c r="T130" s="78"/>
      <c r="AT130" s="15" t="s">
        <v>130</v>
      </c>
      <c r="AU130" s="15" t="s">
        <v>81</v>
      </c>
    </row>
    <row r="131" s="1" customFormat="1">
      <c r="B131" s="36"/>
      <c r="C131" s="37"/>
      <c r="D131" s="215" t="s">
        <v>132</v>
      </c>
      <c r="E131" s="37"/>
      <c r="F131" s="218" t="s">
        <v>177</v>
      </c>
      <c r="G131" s="37"/>
      <c r="H131" s="37"/>
      <c r="I131" s="129"/>
      <c r="J131" s="37"/>
      <c r="K131" s="37"/>
      <c r="L131" s="41"/>
      <c r="M131" s="217"/>
      <c r="N131" s="77"/>
      <c r="O131" s="77"/>
      <c r="P131" s="77"/>
      <c r="Q131" s="77"/>
      <c r="R131" s="77"/>
      <c r="S131" s="77"/>
      <c r="T131" s="78"/>
      <c r="AT131" s="15" t="s">
        <v>132</v>
      </c>
      <c r="AU131" s="15" t="s">
        <v>81</v>
      </c>
    </row>
    <row r="132" s="11" customFormat="1">
      <c r="B132" s="219"/>
      <c r="C132" s="220"/>
      <c r="D132" s="215" t="s">
        <v>134</v>
      </c>
      <c r="E132" s="221" t="s">
        <v>1</v>
      </c>
      <c r="F132" s="222" t="s">
        <v>135</v>
      </c>
      <c r="G132" s="220"/>
      <c r="H132" s="221" t="s">
        <v>1</v>
      </c>
      <c r="I132" s="223"/>
      <c r="J132" s="220"/>
      <c r="K132" s="220"/>
      <c r="L132" s="224"/>
      <c r="M132" s="225"/>
      <c r="N132" s="226"/>
      <c r="O132" s="226"/>
      <c r="P132" s="226"/>
      <c r="Q132" s="226"/>
      <c r="R132" s="226"/>
      <c r="S132" s="226"/>
      <c r="T132" s="227"/>
      <c r="AT132" s="228" t="s">
        <v>134</v>
      </c>
      <c r="AU132" s="228" t="s">
        <v>81</v>
      </c>
      <c r="AV132" s="11" t="s">
        <v>79</v>
      </c>
      <c r="AW132" s="11" t="s">
        <v>34</v>
      </c>
      <c r="AX132" s="11" t="s">
        <v>72</v>
      </c>
      <c r="AY132" s="228" t="s">
        <v>121</v>
      </c>
    </row>
    <row r="133" s="12" customFormat="1">
      <c r="B133" s="229"/>
      <c r="C133" s="230"/>
      <c r="D133" s="215" t="s">
        <v>134</v>
      </c>
      <c r="E133" s="231" t="s">
        <v>1</v>
      </c>
      <c r="F133" s="232" t="s">
        <v>178</v>
      </c>
      <c r="G133" s="230"/>
      <c r="H133" s="233">
        <v>3.8199999999999998</v>
      </c>
      <c r="I133" s="234"/>
      <c r="J133" s="230"/>
      <c r="K133" s="230"/>
      <c r="L133" s="235"/>
      <c r="M133" s="236"/>
      <c r="N133" s="237"/>
      <c r="O133" s="237"/>
      <c r="P133" s="237"/>
      <c r="Q133" s="237"/>
      <c r="R133" s="237"/>
      <c r="S133" s="237"/>
      <c r="T133" s="238"/>
      <c r="AT133" s="239" t="s">
        <v>134</v>
      </c>
      <c r="AU133" s="239" t="s">
        <v>81</v>
      </c>
      <c r="AV133" s="12" t="s">
        <v>81</v>
      </c>
      <c r="AW133" s="12" t="s">
        <v>34</v>
      </c>
      <c r="AX133" s="12" t="s">
        <v>79</v>
      </c>
      <c r="AY133" s="239" t="s">
        <v>121</v>
      </c>
    </row>
    <row r="134" s="1" customFormat="1" ht="16.5" customHeight="1">
      <c r="B134" s="36"/>
      <c r="C134" s="203" t="s">
        <v>179</v>
      </c>
      <c r="D134" s="203" t="s">
        <v>123</v>
      </c>
      <c r="E134" s="204" t="s">
        <v>180</v>
      </c>
      <c r="F134" s="205" t="s">
        <v>181</v>
      </c>
      <c r="G134" s="206" t="s">
        <v>182</v>
      </c>
      <c r="H134" s="207">
        <v>40.060000000000002</v>
      </c>
      <c r="I134" s="208"/>
      <c r="J134" s="209">
        <f>ROUND(I134*H134,2)</f>
        <v>0</v>
      </c>
      <c r="K134" s="205" t="s">
        <v>127</v>
      </c>
      <c r="L134" s="41"/>
      <c r="M134" s="210" t="s">
        <v>1</v>
      </c>
      <c r="N134" s="211" t="s">
        <v>43</v>
      </c>
      <c r="O134" s="77"/>
      <c r="P134" s="212">
        <f>O134*H134</f>
        <v>0</v>
      </c>
      <c r="Q134" s="212">
        <v>0</v>
      </c>
      <c r="R134" s="212">
        <f>Q134*H134</f>
        <v>0</v>
      </c>
      <c r="S134" s="212">
        <v>0.20499999999999999</v>
      </c>
      <c r="T134" s="213">
        <f>S134*H134</f>
        <v>8.2123000000000008</v>
      </c>
      <c r="AR134" s="15" t="s">
        <v>128</v>
      </c>
      <c r="AT134" s="15" t="s">
        <v>123</v>
      </c>
      <c r="AU134" s="15" t="s">
        <v>81</v>
      </c>
      <c r="AY134" s="15" t="s">
        <v>121</v>
      </c>
      <c r="BE134" s="214">
        <f>IF(N134="základní",J134,0)</f>
        <v>0</v>
      </c>
      <c r="BF134" s="214">
        <f>IF(N134="snížená",J134,0)</f>
        <v>0</v>
      </c>
      <c r="BG134" s="214">
        <f>IF(N134="zákl. přenesená",J134,0)</f>
        <v>0</v>
      </c>
      <c r="BH134" s="214">
        <f>IF(N134="sníž. přenesená",J134,0)</f>
        <v>0</v>
      </c>
      <c r="BI134" s="214">
        <f>IF(N134="nulová",J134,0)</f>
        <v>0</v>
      </c>
      <c r="BJ134" s="15" t="s">
        <v>79</v>
      </c>
      <c r="BK134" s="214">
        <f>ROUND(I134*H134,2)</f>
        <v>0</v>
      </c>
      <c r="BL134" s="15" t="s">
        <v>128</v>
      </c>
      <c r="BM134" s="15" t="s">
        <v>183</v>
      </c>
    </row>
    <row r="135" s="1" customFormat="1">
      <c r="B135" s="36"/>
      <c r="C135" s="37"/>
      <c r="D135" s="215" t="s">
        <v>130</v>
      </c>
      <c r="E135" s="37"/>
      <c r="F135" s="216" t="s">
        <v>184</v>
      </c>
      <c r="G135" s="37"/>
      <c r="H135" s="37"/>
      <c r="I135" s="129"/>
      <c r="J135" s="37"/>
      <c r="K135" s="37"/>
      <c r="L135" s="41"/>
      <c r="M135" s="217"/>
      <c r="N135" s="77"/>
      <c r="O135" s="77"/>
      <c r="P135" s="77"/>
      <c r="Q135" s="77"/>
      <c r="R135" s="77"/>
      <c r="S135" s="77"/>
      <c r="T135" s="78"/>
      <c r="AT135" s="15" t="s">
        <v>130</v>
      </c>
      <c r="AU135" s="15" t="s">
        <v>81</v>
      </c>
    </row>
    <row r="136" s="1" customFormat="1">
      <c r="B136" s="36"/>
      <c r="C136" s="37"/>
      <c r="D136" s="215" t="s">
        <v>132</v>
      </c>
      <c r="E136" s="37"/>
      <c r="F136" s="218" t="s">
        <v>185</v>
      </c>
      <c r="G136" s="37"/>
      <c r="H136" s="37"/>
      <c r="I136" s="129"/>
      <c r="J136" s="37"/>
      <c r="K136" s="37"/>
      <c r="L136" s="41"/>
      <c r="M136" s="217"/>
      <c r="N136" s="77"/>
      <c r="O136" s="77"/>
      <c r="P136" s="77"/>
      <c r="Q136" s="77"/>
      <c r="R136" s="77"/>
      <c r="S136" s="77"/>
      <c r="T136" s="78"/>
      <c r="AT136" s="15" t="s">
        <v>132</v>
      </c>
      <c r="AU136" s="15" t="s">
        <v>81</v>
      </c>
    </row>
    <row r="137" s="11" customFormat="1">
      <c r="B137" s="219"/>
      <c r="C137" s="220"/>
      <c r="D137" s="215" t="s">
        <v>134</v>
      </c>
      <c r="E137" s="221" t="s">
        <v>1</v>
      </c>
      <c r="F137" s="222" t="s">
        <v>135</v>
      </c>
      <c r="G137" s="220"/>
      <c r="H137" s="221" t="s">
        <v>1</v>
      </c>
      <c r="I137" s="223"/>
      <c r="J137" s="220"/>
      <c r="K137" s="220"/>
      <c r="L137" s="224"/>
      <c r="M137" s="225"/>
      <c r="N137" s="226"/>
      <c r="O137" s="226"/>
      <c r="P137" s="226"/>
      <c r="Q137" s="226"/>
      <c r="R137" s="226"/>
      <c r="S137" s="226"/>
      <c r="T137" s="227"/>
      <c r="AT137" s="228" t="s">
        <v>134</v>
      </c>
      <c r="AU137" s="228" t="s">
        <v>81</v>
      </c>
      <c r="AV137" s="11" t="s">
        <v>79</v>
      </c>
      <c r="AW137" s="11" t="s">
        <v>34</v>
      </c>
      <c r="AX137" s="11" t="s">
        <v>72</v>
      </c>
      <c r="AY137" s="228" t="s">
        <v>121</v>
      </c>
    </row>
    <row r="138" s="12" customFormat="1">
      <c r="B138" s="229"/>
      <c r="C138" s="230"/>
      <c r="D138" s="215" t="s">
        <v>134</v>
      </c>
      <c r="E138" s="231" t="s">
        <v>1</v>
      </c>
      <c r="F138" s="232" t="s">
        <v>186</v>
      </c>
      <c r="G138" s="230"/>
      <c r="H138" s="233">
        <v>40.060000000000002</v>
      </c>
      <c r="I138" s="234"/>
      <c r="J138" s="230"/>
      <c r="K138" s="230"/>
      <c r="L138" s="235"/>
      <c r="M138" s="236"/>
      <c r="N138" s="237"/>
      <c r="O138" s="237"/>
      <c r="P138" s="237"/>
      <c r="Q138" s="237"/>
      <c r="R138" s="237"/>
      <c r="S138" s="237"/>
      <c r="T138" s="238"/>
      <c r="AT138" s="239" t="s">
        <v>134</v>
      </c>
      <c r="AU138" s="239" t="s">
        <v>81</v>
      </c>
      <c r="AV138" s="12" t="s">
        <v>81</v>
      </c>
      <c r="AW138" s="12" t="s">
        <v>34</v>
      </c>
      <c r="AX138" s="12" t="s">
        <v>79</v>
      </c>
      <c r="AY138" s="239" t="s">
        <v>121</v>
      </c>
    </row>
    <row r="139" s="1" customFormat="1" ht="16.5" customHeight="1">
      <c r="B139" s="36"/>
      <c r="C139" s="203" t="s">
        <v>187</v>
      </c>
      <c r="D139" s="203" t="s">
        <v>123</v>
      </c>
      <c r="E139" s="204" t="s">
        <v>188</v>
      </c>
      <c r="F139" s="205" t="s">
        <v>189</v>
      </c>
      <c r="G139" s="206" t="s">
        <v>190</v>
      </c>
      <c r="H139" s="207">
        <v>696.53099999999995</v>
      </c>
      <c r="I139" s="208"/>
      <c r="J139" s="209">
        <f>ROUND(I139*H139,2)</f>
        <v>0</v>
      </c>
      <c r="K139" s="205" t="s">
        <v>127</v>
      </c>
      <c r="L139" s="41"/>
      <c r="M139" s="210" t="s">
        <v>1</v>
      </c>
      <c r="N139" s="211" t="s">
        <v>43</v>
      </c>
      <c r="O139" s="77"/>
      <c r="P139" s="212">
        <f>O139*H139</f>
        <v>0</v>
      </c>
      <c r="Q139" s="212">
        <v>0</v>
      </c>
      <c r="R139" s="212">
        <f>Q139*H139</f>
        <v>0</v>
      </c>
      <c r="S139" s="212">
        <v>0</v>
      </c>
      <c r="T139" s="213">
        <f>S139*H139</f>
        <v>0</v>
      </c>
      <c r="AR139" s="15" t="s">
        <v>128</v>
      </c>
      <c r="AT139" s="15" t="s">
        <v>123</v>
      </c>
      <c r="AU139" s="15" t="s">
        <v>81</v>
      </c>
      <c r="AY139" s="15" t="s">
        <v>121</v>
      </c>
      <c r="BE139" s="214">
        <f>IF(N139="základní",J139,0)</f>
        <v>0</v>
      </c>
      <c r="BF139" s="214">
        <f>IF(N139="snížená",J139,0)</f>
        <v>0</v>
      </c>
      <c r="BG139" s="214">
        <f>IF(N139="zákl. přenesená",J139,0)</f>
        <v>0</v>
      </c>
      <c r="BH139" s="214">
        <f>IF(N139="sníž. přenesená",J139,0)</f>
        <v>0</v>
      </c>
      <c r="BI139" s="214">
        <f>IF(N139="nulová",J139,0)</f>
        <v>0</v>
      </c>
      <c r="BJ139" s="15" t="s">
        <v>79</v>
      </c>
      <c r="BK139" s="214">
        <f>ROUND(I139*H139,2)</f>
        <v>0</v>
      </c>
      <c r="BL139" s="15" t="s">
        <v>128</v>
      </c>
      <c r="BM139" s="15" t="s">
        <v>191</v>
      </c>
    </row>
    <row r="140" s="1" customFormat="1">
      <c r="B140" s="36"/>
      <c r="C140" s="37"/>
      <c r="D140" s="215" t="s">
        <v>130</v>
      </c>
      <c r="E140" s="37"/>
      <c r="F140" s="216" t="s">
        <v>192</v>
      </c>
      <c r="G140" s="37"/>
      <c r="H140" s="37"/>
      <c r="I140" s="129"/>
      <c r="J140" s="37"/>
      <c r="K140" s="37"/>
      <c r="L140" s="41"/>
      <c r="M140" s="217"/>
      <c r="N140" s="77"/>
      <c r="O140" s="77"/>
      <c r="P140" s="77"/>
      <c r="Q140" s="77"/>
      <c r="R140" s="77"/>
      <c r="S140" s="77"/>
      <c r="T140" s="78"/>
      <c r="AT140" s="15" t="s">
        <v>130</v>
      </c>
      <c r="AU140" s="15" t="s">
        <v>81</v>
      </c>
    </row>
    <row r="141" s="1" customFormat="1">
      <c r="B141" s="36"/>
      <c r="C141" s="37"/>
      <c r="D141" s="215" t="s">
        <v>132</v>
      </c>
      <c r="E141" s="37"/>
      <c r="F141" s="218" t="s">
        <v>193</v>
      </c>
      <c r="G141" s="37"/>
      <c r="H141" s="37"/>
      <c r="I141" s="129"/>
      <c r="J141" s="37"/>
      <c r="K141" s="37"/>
      <c r="L141" s="41"/>
      <c r="M141" s="217"/>
      <c r="N141" s="77"/>
      <c r="O141" s="77"/>
      <c r="P141" s="77"/>
      <c r="Q141" s="77"/>
      <c r="R141" s="77"/>
      <c r="S141" s="77"/>
      <c r="T141" s="78"/>
      <c r="AT141" s="15" t="s">
        <v>132</v>
      </c>
      <c r="AU141" s="15" t="s">
        <v>81</v>
      </c>
    </row>
    <row r="142" s="11" customFormat="1">
      <c r="B142" s="219"/>
      <c r="C142" s="220"/>
      <c r="D142" s="215" t="s">
        <v>134</v>
      </c>
      <c r="E142" s="221" t="s">
        <v>1</v>
      </c>
      <c r="F142" s="222" t="s">
        <v>135</v>
      </c>
      <c r="G142" s="220"/>
      <c r="H142" s="221" t="s">
        <v>1</v>
      </c>
      <c r="I142" s="223"/>
      <c r="J142" s="220"/>
      <c r="K142" s="220"/>
      <c r="L142" s="224"/>
      <c r="M142" s="225"/>
      <c r="N142" s="226"/>
      <c r="O142" s="226"/>
      <c r="P142" s="226"/>
      <c r="Q142" s="226"/>
      <c r="R142" s="226"/>
      <c r="S142" s="226"/>
      <c r="T142" s="227"/>
      <c r="AT142" s="228" t="s">
        <v>134</v>
      </c>
      <c r="AU142" s="228" t="s">
        <v>81</v>
      </c>
      <c r="AV142" s="11" t="s">
        <v>79</v>
      </c>
      <c r="AW142" s="11" t="s">
        <v>34</v>
      </c>
      <c r="AX142" s="11" t="s">
        <v>72</v>
      </c>
      <c r="AY142" s="228" t="s">
        <v>121</v>
      </c>
    </row>
    <row r="143" s="11" customFormat="1">
      <c r="B143" s="219"/>
      <c r="C143" s="220"/>
      <c r="D143" s="215" t="s">
        <v>134</v>
      </c>
      <c r="E143" s="221" t="s">
        <v>1</v>
      </c>
      <c r="F143" s="222" t="s">
        <v>194</v>
      </c>
      <c r="G143" s="220"/>
      <c r="H143" s="221" t="s">
        <v>1</v>
      </c>
      <c r="I143" s="223"/>
      <c r="J143" s="220"/>
      <c r="K143" s="220"/>
      <c r="L143" s="224"/>
      <c r="M143" s="225"/>
      <c r="N143" s="226"/>
      <c r="O143" s="226"/>
      <c r="P143" s="226"/>
      <c r="Q143" s="226"/>
      <c r="R143" s="226"/>
      <c r="S143" s="226"/>
      <c r="T143" s="227"/>
      <c r="AT143" s="228" t="s">
        <v>134</v>
      </c>
      <c r="AU143" s="228" t="s">
        <v>81</v>
      </c>
      <c r="AV143" s="11" t="s">
        <v>79</v>
      </c>
      <c r="AW143" s="11" t="s">
        <v>34</v>
      </c>
      <c r="AX143" s="11" t="s">
        <v>72</v>
      </c>
      <c r="AY143" s="228" t="s">
        <v>121</v>
      </c>
    </row>
    <row r="144" s="12" customFormat="1">
      <c r="B144" s="229"/>
      <c r="C144" s="230"/>
      <c r="D144" s="215" t="s">
        <v>134</v>
      </c>
      <c r="E144" s="231" t="s">
        <v>1</v>
      </c>
      <c r="F144" s="232" t="s">
        <v>195</v>
      </c>
      <c r="G144" s="230"/>
      <c r="H144" s="233">
        <v>452.613</v>
      </c>
      <c r="I144" s="234"/>
      <c r="J144" s="230"/>
      <c r="K144" s="230"/>
      <c r="L144" s="235"/>
      <c r="M144" s="236"/>
      <c r="N144" s="237"/>
      <c r="O144" s="237"/>
      <c r="P144" s="237"/>
      <c r="Q144" s="237"/>
      <c r="R144" s="237"/>
      <c r="S144" s="237"/>
      <c r="T144" s="238"/>
      <c r="AT144" s="239" t="s">
        <v>134</v>
      </c>
      <c r="AU144" s="239" t="s">
        <v>81</v>
      </c>
      <c r="AV144" s="12" t="s">
        <v>81</v>
      </c>
      <c r="AW144" s="12" t="s">
        <v>34</v>
      </c>
      <c r="AX144" s="12" t="s">
        <v>72</v>
      </c>
      <c r="AY144" s="239" t="s">
        <v>121</v>
      </c>
    </row>
    <row r="145" s="11" customFormat="1">
      <c r="B145" s="219"/>
      <c r="C145" s="220"/>
      <c r="D145" s="215" t="s">
        <v>134</v>
      </c>
      <c r="E145" s="221" t="s">
        <v>1</v>
      </c>
      <c r="F145" s="222" t="s">
        <v>196</v>
      </c>
      <c r="G145" s="220"/>
      <c r="H145" s="221" t="s">
        <v>1</v>
      </c>
      <c r="I145" s="223"/>
      <c r="J145" s="220"/>
      <c r="K145" s="220"/>
      <c r="L145" s="224"/>
      <c r="M145" s="225"/>
      <c r="N145" s="226"/>
      <c r="O145" s="226"/>
      <c r="P145" s="226"/>
      <c r="Q145" s="226"/>
      <c r="R145" s="226"/>
      <c r="S145" s="226"/>
      <c r="T145" s="227"/>
      <c r="AT145" s="228" t="s">
        <v>134</v>
      </c>
      <c r="AU145" s="228" t="s">
        <v>81</v>
      </c>
      <c r="AV145" s="11" t="s">
        <v>79</v>
      </c>
      <c r="AW145" s="11" t="s">
        <v>34</v>
      </c>
      <c r="AX145" s="11" t="s">
        <v>72</v>
      </c>
      <c r="AY145" s="228" t="s">
        <v>121</v>
      </c>
    </row>
    <row r="146" s="12" customFormat="1">
      <c r="B146" s="229"/>
      <c r="C146" s="230"/>
      <c r="D146" s="215" t="s">
        <v>134</v>
      </c>
      <c r="E146" s="231" t="s">
        <v>1</v>
      </c>
      <c r="F146" s="232" t="s">
        <v>197</v>
      </c>
      <c r="G146" s="230"/>
      <c r="H146" s="233">
        <v>64.888000000000005</v>
      </c>
      <c r="I146" s="234"/>
      <c r="J146" s="230"/>
      <c r="K146" s="230"/>
      <c r="L146" s="235"/>
      <c r="M146" s="236"/>
      <c r="N146" s="237"/>
      <c r="O146" s="237"/>
      <c r="P146" s="237"/>
      <c r="Q146" s="237"/>
      <c r="R146" s="237"/>
      <c r="S146" s="237"/>
      <c r="T146" s="238"/>
      <c r="AT146" s="239" t="s">
        <v>134</v>
      </c>
      <c r="AU146" s="239" t="s">
        <v>81</v>
      </c>
      <c r="AV146" s="12" t="s">
        <v>81</v>
      </c>
      <c r="AW146" s="12" t="s">
        <v>34</v>
      </c>
      <c r="AX146" s="12" t="s">
        <v>72</v>
      </c>
      <c r="AY146" s="239" t="s">
        <v>121</v>
      </c>
    </row>
    <row r="147" s="11" customFormat="1">
      <c r="B147" s="219"/>
      <c r="C147" s="220"/>
      <c r="D147" s="215" t="s">
        <v>134</v>
      </c>
      <c r="E147" s="221" t="s">
        <v>1</v>
      </c>
      <c r="F147" s="222" t="s">
        <v>198</v>
      </c>
      <c r="G147" s="220"/>
      <c r="H147" s="221" t="s">
        <v>1</v>
      </c>
      <c r="I147" s="223"/>
      <c r="J147" s="220"/>
      <c r="K147" s="220"/>
      <c r="L147" s="224"/>
      <c r="M147" s="225"/>
      <c r="N147" s="226"/>
      <c r="O147" s="226"/>
      <c r="P147" s="226"/>
      <c r="Q147" s="226"/>
      <c r="R147" s="226"/>
      <c r="S147" s="226"/>
      <c r="T147" s="227"/>
      <c r="AT147" s="228" t="s">
        <v>134</v>
      </c>
      <c r="AU147" s="228" t="s">
        <v>81</v>
      </c>
      <c r="AV147" s="11" t="s">
        <v>79</v>
      </c>
      <c r="AW147" s="11" t="s">
        <v>34</v>
      </c>
      <c r="AX147" s="11" t="s">
        <v>72</v>
      </c>
      <c r="AY147" s="228" t="s">
        <v>121</v>
      </c>
    </row>
    <row r="148" s="12" customFormat="1">
      <c r="B148" s="229"/>
      <c r="C148" s="230"/>
      <c r="D148" s="215" t="s">
        <v>134</v>
      </c>
      <c r="E148" s="231" t="s">
        <v>1</v>
      </c>
      <c r="F148" s="232" t="s">
        <v>199</v>
      </c>
      <c r="G148" s="230"/>
      <c r="H148" s="233">
        <v>1.5540000000000001</v>
      </c>
      <c r="I148" s="234"/>
      <c r="J148" s="230"/>
      <c r="K148" s="230"/>
      <c r="L148" s="235"/>
      <c r="M148" s="236"/>
      <c r="N148" s="237"/>
      <c r="O148" s="237"/>
      <c r="P148" s="237"/>
      <c r="Q148" s="237"/>
      <c r="R148" s="237"/>
      <c r="S148" s="237"/>
      <c r="T148" s="238"/>
      <c r="AT148" s="239" t="s">
        <v>134</v>
      </c>
      <c r="AU148" s="239" t="s">
        <v>81</v>
      </c>
      <c r="AV148" s="12" t="s">
        <v>81</v>
      </c>
      <c r="AW148" s="12" t="s">
        <v>34</v>
      </c>
      <c r="AX148" s="12" t="s">
        <v>72</v>
      </c>
      <c r="AY148" s="239" t="s">
        <v>121</v>
      </c>
    </row>
    <row r="149" s="11" customFormat="1">
      <c r="B149" s="219"/>
      <c r="C149" s="220"/>
      <c r="D149" s="215" t="s">
        <v>134</v>
      </c>
      <c r="E149" s="221" t="s">
        <v>1</v>
      </c>
      <c r="F149" s="222" t="s">
        <v>200</v>
      </c>
      <c r="G149" s="220"/>
      <c r="H149" s="221" t="s">
        <v>1</v>
      </c>
      <c r="I149" s="223"/>
      <c r="J149" s="220"/>
      <c r="K149" s="220"/>
      <c r="L149" s="224"/>
      <c r="M149" s="225"/>
      <c r="N149" s="226"/>
      <c r="O149" s="226"/>
      <c r="P149" s="226"/>
      <c r="Q149" s="226"/>
      <c r="R149" s="226"/>
      <c r="S149" s="226"/>
      <c r="T149" s="227"/>
      <c r="AT149" s="228" t="s">
        <v>134</v>
      </c>
      <c r="AU149" s="228" t="s">
        <v>81</v>
      </c>
      <c r="AV149" s="11" t="s">
        <v>79</v>
      </c>
      <c r="AW149" s="11" t="s">
        <v>34</v>
      </c>
      <c r="AX149" s="11" t="s">
        <v>72</v>
      </c>
      <c r="AY149" s="228" t="s">
        <v>121</v>
      </c>
    </row>
    <row r="150" s="12" customFormat="1">
      <c r="B150" s="229"/>
      <c r="C150" s="230"/>
      <c r="D150" s="215" t="s">
        <v>134</v>
      </c>
      <c r="E150" s="231" t="s">
        <v>1</v>
      </c>
      <c r="F150" s="232" t="s">
        <v>201</v>
      </c>
      <c r="G150" s="230"/>
      <c r="H150" s="233">
        <v>177.476</v>
      </c>
      <c r="I150" s="234"/>
      <c r="J150" s="230"/>
      <c r="K150" s="230"/>
      <c r="L150" s="235"/>
      <c r="M150" s="236"/>
      <c r="N150" s="237"/>
      <c r="O150" s="237"/>
      <c r="P150" s="237"/>
      <c r="Q150" s="237"/>
      <c r="R150" s="237"/>
      <c r="S150" s="237"/>
      <c r="T150" s="238"/>
      <c r="AT150" s="239" t="s">
        <v>134</v>
      </c>
      <c r="AU150" s="239" t="s">
        <v>81</v>
      </c>
      <c r="AV150" s="12" t="s">
        <v>81</v>
      </c>
      <c r="AW150" s="12" t="s">
        <v>34</v>
      </c>
      <c r="AX150" s="12" t="s">
        <v>72</v>
      </c>
      <c r="AY150" s="239" t="s">
        <v>121</v>
      </c>
    </row>
    <row r="151" s="13" customFormat="1">
      <c r="B151" s="240"/>
      <c r="C151" s="241"/>
      <c r="D151" s="215" t="s">
        <v>134</v>
      </c>
      <c r="E151" s="242" t="s">
        <v>1</v>
      </c>
      <c r="F151" s="243" t="s">
        <v>151</v>
      </c>
      <c r="G151" s="241"/>
      <c r="H151" s="244">
        <v>696.53099999999995</v>
      </c>
      <c r="I151" s="245"/>
      <c r="J151" s="241"/>
      <c r="K151" s="241"/>
      <c r="L151" s="246"/>
      <c r="M151" s="247"/>
      <c r="N151" s="248"/>
      <c r="O151" s="248"/>
      <c r="P151" s="248"/>
      <c r="Q151" s="248"/>
      <c r="R151" s="248"/>
      <c r="S151" s="248"/>
      <c r="T151" s="249"/>
      <c r="AT151" s="250" t="s">
        <v>134</v>
      </c>
      <c r="AU151" s="250" t="s">
        <v>81</v>
      </c>
      <c r="AV151" s="13" t="s">
        <v>128</v>
      </c>
      <c r="AW151" s="13" t="s">
        <v>34</v>
      </c>
      <c r="AX151" s="13" t="s">
        <v>79</v>
      </c>
      <c r="AY151" s="250" t="s">
        <v>121</v>
      </c>
    </row>
    <row r="152" s="1" customFormat="1" ht="16.5" customHeight="1">
      <c r="B152" s="36"/>
      <c r="C152" s="203" t="s">
        <v>202</v>
      </c>
      <c r="D152" s="203" t="s">
        <v>123</v>
      </c>
      <c r="E152" s="204" t="s">
        <v>203</v>
      </c>
      <c r="F152" s="205" t="s">
        <v>204</v>
      </c>
      <c r="G152" s="206" t="s">
        <v>190</v>
      </c>
      <c r="H152" s="207">
        <v>61.534999999999997</v>
      </c>
      <c r="I152" s="208"/>
      <c r="J152" s="209">
        <f>ROUND(I152*H152,2)</f>
        <v>0</v>
      </c>
      <c r="K152" s="205" t="s">
        <v>127</v>
      </c>
      <c r="L152" s="41"/>
      <c r="M152" s="210" t="s">
        <v>1</v>
      </c>
      <c r="N152" s="211" t="s">
        <v>43</v>
      </c>
      <c r="O152" s="77"/>
      <c r="P152" s="212">
        <f>O152*H152</f>
        <v>0</v>
      </c>
      <c r="Q152" s="212">
        <v>0</v>
      </c>
      <c r="R152" s="212">
        <f>Q152*H152</f>
        <v>0</v>
      </c>
      <c r="S152" s="212">
        <v>0</v>
      </c>
      <c r="T152" s="213">
        <f>S152*H152</f>
        <v>0</v>
      </c>
      <c r="AR152" s="15" t="s">
        <v>128</v>
      </c>
      <c r="AT152" s="15" t="s">
        <v>123</v>
      </c>
      <c r="AU152" s="15" t="s">
        <v>81</v>
      </c>
      <c r="AY152" s="15" t="s">
        <v>121</v>
      </c>
      <c r="BE152" s="214">
        <f>IF(N152="základní",J152,0)</f>
        <v>0</v>
      </c>
      <c r="BF152" s="214">
        <f>IF(N152="snížená",J152,0)</f>
        <v>0</v>
      </c>
      <c r="BG152" s="214">
        <f>IF(N152="zákl. přenesená",J152,0)</f>
        <v>0</v>
      </c>
      <c r="BH152" s="214">
        <f>IF(N152="sníž. přenesená",J152,0)</f>
        <v>0</v>
      </c>
      <c r="BI152" s="214">
        <f>IF(N152="nulová",J152,0)</f>
        <v>0</v>
      </c>
      <c r="BJ152" s="15" t="s">
        <v>79</v>
      </c>
      <c r="BK152" s="214">
        <f>ROUND(I152*H152,2)</f>
        <v>0</v>
      </c>
      <c r="BL152" s="15" t="s">
        <v>128</v>
      </c>
      <c r="BM152" s="15" t="s">
        <v>205</v>
      </c>
    </row>
    <row r="153" s="1" customFormat="1">
      <c r="B153" s="36"/>
      <c r="C153" s="37"/>
      <c r="D153" s="215" t="s">
        <v>130</v>
      </c>
      <c r="E153" s="37"/>
      <c r="F153" s="216" t="s">
        <v>206</v>
      </c>
      <c r="G153" s="37"/>
      <c r="H153" s="37"/>
      <c r="I153" s="129"/>
      <c r="J153" s="37"/>
      <c r="K153" s="37"/>
      <c r="L153" s="41"/>
      <c r="M153" s="217"/>
      <c r="N153" s="77"/>
      <c r="O153" s="77"/>
      <c r="P153" s="77"/>
      <c r="Q153" s="77"/>
      <c r="R153" s="77"/>
      <c r="S153" s="77"/>
      <c r="T153" s="78"/>
      <c r="AT153" s="15" t="s">
        <v>130</v>
      </c>
      <c r="AU153" s="15" t="s">
        <v>81</v>
      </c>
    </row>
    <row r="154" s="1" customFormat="1">
      <c r="B154" s="36"/>
      <c r="C154" s="37"/>
      <c r="D154" s="215" t="s">
        <v>132</v>
      </c>
      <c r="E154" s="37"/>
      <c r="F154" s="218" t="s">
        <v>207</v>
      </c>
      <c r="G154" s="37"/>
      <c r="H154" s="37"/>
      <c r="I154" s="129"/>
      <c r="J154" s="37"/>
      <c r="K154" s="37"/>
      <c r="L154" s="41"/>
      <c r="M154" s="217"/>
      <c r="N154" s="77"/>
      <c r="O154" s="77"/>
      <c r="P154" s="77"/>
      <c r="Q154" s="77"/>
      <c r="R154" s="77"/>
      <c r="S154" s="77"/>
      <c r="T154" s="78"/>
      <c r="AT154" s="15" t="s">
        <v>132</v>
      </c>
      <c r="AU154" s="15" t="s">
        <v>81</v>
      </c>
    </row>
    <row r="155" s="11" customFormat="1">
      <c r="B155" s="219"/>
      <c r="C155" s="220"/>
      <c r="D155" s="215" t="s">
        <v>134</v>
      </c>
      <c r="E155" s="221" t="s">
        <v>1</v>
      </c>
      <c r="F155" s="222" t="s">
        <v>135</v>
      </c>
      <c r="G155" s="220"/>
      <c r="H155" s="221" t="s">
        <v>1</v>
      </c>
      <c r="I155" s="223"/>
      <c r="J155" s="220"/>
      <c r="K155" s="220"/>
      <c r="L155" s="224"/>
      <c r="M155" s="225"/>
      <c r="N155" s="226"/>
      <c r="O155" s="226"/>
      <c r="P155" s="226"/>
      <c r="Q155" s="226"/>
      <c r="R155" s="226"/>
      <c r="S155" s="226"/>
      <c r="T155" s="227"/>
      <c r="AT155" s="228" t="s">
        <v>134</v>
      </c>
      <c r="AU155" s="228" t="s">
        <v>81</v>
      </c>
      <c r="AV155" s="11" t="s">
        <v>79</v>
      </c>
      <c r="AW155" s="11" t="s">
        <v>34</v>
      </c>
      <c r="AX155" s="11" t="s">
        <v>72</v>
      </c>
      <c r="AY155" s="228" t="s">
        <v>121</v>
      </c>
    </row>
    <row r="156" s="12" customFormat="1">
      <c r="B156" s="229"/>
      <c r="C156" s="230"/>
      <c r="D156" s="215" t="s">
        <v>134</v>
      </c>
      <c r="E156" s="231" t="s">
        <v>1</v>
      </c>
      <c r="F156" s="232" t="s">
        <v>208</v>
      </c>
      <c r="G156" s="230"/>
      <c r="H156" s="233">
        <v>17.916</v>
      </c>
      <c r="I156" s="234"/>
      <c r="J156" s="230"/>
      <c r="K156" s="230"/>
      <c r="L156" s="235"/>
      <c r="M156" s="236"/>
      <c r="N156" s="237"/>
      <c r="O156" s="237"/>
      <c r="P156" s="237"/>
      <c r="Q156" s="237"/>
      <c r="R156" s="237"/>
      <c r="S156" s="237"/>
      <c r="T156" s="238"/>
      <c r="AT156" s="239" t="s">
        <v>134</v>
      </c>
      <c r="AU156" s="239" t="s">
        <v>81</v>
      </c>
      <c r="AV156" s="12" t="s">
        <v>81</v>
      </c>
      <c r="AW156" s="12" t="s">
        <v>34</v>
      </c>
      <c r="AX156" s="12" t="s">
        <v>72</v>
      </c>
      <c r="AY156" s="239" t="s">
        <v>121</v>
      </c>
    </row>
    <row r="157" s="12" customFormat="1">
      <c r="B157" s="229"/>
      <c r="C157" s="230"/>
      <c r="D157" s="215" t="s">
        <v>134</v>
      </c>
      <c r="E157" s="231" t="s">
        <v>1</v>
      </c>
      <c r="F157" s="232" t="s">
        <v>209</v>
      </c>
      <c r="G157" s="230"/>
      <c r="H157" s="233">
        <v>16.314</v>
      </c>
      <c r="I157" s="234"/>
      <c r="J157" s="230"/>
      <c r="K157" s="230"/>
      <c r="L157" s="235"/>
      <c r="M157" s="236"/>
      <c r="N157" s="237"/>
      <c r="O157" s="237"/>
      <c r="P157" s="237"/>
      <c r="Q157" s="237"/>
      <c r="R157" s="237"/>
      <c r="S157" s="237"/>
      <c r="T157" s="238"/>
      <c r="AT157" s="239" t="s">
        <v>134</v>
      </c>
      <c r="AU157" s="239" t="s">
        <v>81</v>
      </c>
      <c r="AV157" s="12" t="s">
        <v>81</v>
      </c>
      <c r="AW157" s="12" t="s">
        <v>34</v>
      </c>
      <c r="AX157" s="12" t="s">
        <v>72</v>
      </c>
      <c r="AY157" s="239" t="s">
        <v>121</v>
      </c>
    </row>
    <row r="158" s="12" customFormat="1">
      <c r="B158" s="229"/>
      <c r="C158" s="230"/>
      <c r="D158" s="215" t="s">
        <v>134</v>
      </c>
      <c r="E158" s="231" t="s">
        <v>1</v>
      </c>
      <c r="F158" s="232" t="s">
        <v>210</v>
      </c>
      <c r="G158" s="230"/>
      <c r="H158" s="233">
        <v>16.158000000000001</v>
      </c>
      <c r="I158" s="234"/>
      <c r="J158" s="230"/>
      <c r="K158" s="230"/>
      <c r="L158" s="235"/>
      <c r="M158" s="236"/>
      <c r="N158" s="237"/>
      <c r="O158" s="237"/>
      <c r="P158" s="237"/>
      <c r="Q158" s="237"/>
      <c r="R158" s="237"/>
      <c r="S158" s="237"/>
      <c r="T158" s="238"/>
      <c r="AT158" s="239" t="s">
        <v>134</v>
      </c>
      <c r="AU158" s="239" t="s">
        <v>81</v>
      </c>
      <c r="AV158" s="12" t="s">
        <v>81</v>
      </c>
      <c r="AW158" s="12" t="s">
        <v>34</v>
      </c>
      <c r="AX158" s="12" t="s">
        <v>72</v>
      </c>
      <c r="AY158" s="239" t="s">
        <v>121</v>
      </c>
    </row>
    <row r="159" s="12" customFormat="1">
      <c r="B159" s="229"/>
      <c r="C159" s="230"/>
      <c r="D159" s="215" t="s">
        <v>134</v>
      </c>
      <c r="E159" s="231" t="s">
        <v>1</v>
      </c>
      <c r="F159" s="232" t="s">
        <v>211</v>
      </c>
      <c r="G159" s="230"/>
      <c r="H159" s="233">
        <v>11.147</v>
      </c>
      <c r="I159" s="234"/>
      <c r="J159" s="230"/>
      <c r="K159" s="230"/>
      <c r="L159" s="235"/>
      <c r="M159" s="236"/>
      <c r="N159" s="237"/>
      <c r="O159" s="237"/>
      <c r="P159" s="237"/>
      <c r="Q159" s="237"/>
      <c r="R159" s="237"/>
      <c r="S159" s="237"/>
      <c r="T159" s="238"/>
      <c r="AT159" s="239" t="s">
        <v>134</v>
      </c>
      <c r="AU159" s="239" t="s">
        <v>81</v>
      </c>
      <c r="AV159" s="12" t="s">
        <v>81</v>
      </c>
      <c r="AW159" s="12" t="s">
        <v>34</v>
      </c>
      <c r="AX159" s="12" t="s">
        <v>72</v>
      </c>
      <c r="AY159" s="239" t="s">
        <v>121</v>
      </c>
    </row>
    <row r="160" s="13" customFormat="1">
      <c r="B160" s="240"/>
      <c r="C160" s="241"/>
      <c r="D160" s="215" t="s">
        <v>134</v>
      </c>
      <c r="E160" s="242" t="s">
        <v>1</v>
      </c>
      <c r="F160" s="243" t="s">
        <v>151</v>
      </c>
      <c r="G160" s="241"/>
      <c r="H160" s="244">
        <v>61.534999999999997</v>
      </c>
      <c r="I160" s="245"/>
      <c r="J160" s="241"/>
      <c r="K160" s="241"/>
      <c r="L160" s="246"/>
      <c r="M160" s="247"/>
      <c r="N160" s="248"/>
      <c r="O160" s="248"/>
      <c r="P160" s="248"/>
      <c r="Q160" s="248"/>
      <c r="R160" s="248"/>
      <c r="S160" s="248"/>
      <c r="T160" s="249"/>
      <c r="AT160" s="250" t="s">
        <v>134</v>
      </c>
      <c r="AU160" s="250" t="s">
        <v>81</v>
      </c>
      <c r="AV160" s="13" t="s">
        <v>128</v>
      </c>
      <c r="AW160" s="13" t="s">
        <v>34</v>
      </c>
      <c r="AX160" s="13" t="s">
        <v>79</v>
      </c>
      <c r="AY160" s="250" t="s">
        <v>121</v>
      </c>
    </row>
    <row r="161" s="1" customFormat="1" ht="16.5" customHeight="1">
      <c r="B161" s="36"/>
      <c r="C161" s="203" t="s">
        <v>212</v>
      </c>
      <c r="D161" s="203" t="s">
        <v>123</v>
      </c>
      <c r="E161" s="204" t="s">
        <v>213</v>
      </c>
      <c r="F161" s="205" t="s">
        <v>214</v>
      </c>
      <c r="G161" s="206" t="s">
        <v>190</v>
      </c>
      <c r="H161" s="207">
        <v>834.82000000000005</v>
      </c>
      <c r="I161" s="208"/>
      <c r="J161" s="209">
        <f>ROUND(I161*H161,2)</f>
        <v>0</v>
      </c>
      <c r="K161" s="205" t="s">
        <v>127</v>
      </c>
      <c r="L161" s="41"/>
      <c r="M161" s="210" t="s">
        <v>1</v>
      </c>
      <c r="N161" s="211" t="s">
        <v>43</v>
      </c>
      <c r="O161" s="77"/>
      <c r="P161" s="212">
        <f>O161*H161</f>
        <v>0</v>
      </c>
      <c r="Q161" s="212">
        <v>0</v>
      </c>
      <c r="R161" s="212">
        <f>Q161*H161</f>
        <v>0</v>
      </c>
      <c r="S161" s="212">
        <v>0</v>
      </c>
      <c r="T161" s="213">
        <f>S161*H161</f>
        <v>0</v>
      </c>
      <c r="AR161" s="15" t="s">
        <v>128</v>
      </c>
      <c r="AT161" s="15" t="s">
        <v>123</v>
      </c>
      <c r="AU161" s="15" t="s">
        <v>81</v>
      </c>
      <c r="AY161" s="15" t="s">
        <v>121</v>
      </c>
      <c r="BE161" s="214">
        <f>IF(N161="základní",J161,0)</f>
        <v>0</v>
      </c>
      <c r="BF161" s="214">
        <f>IF(N161="snížená",J161,0)</f>
        <v>0</v>
      </c>
      <c r="BG161" s="214">
        <f>IF(N161="zákl. přenesená",J161,0)</f>
        <v>0</v>
      </c>
      <c r="BH161" s="214">
        <f>IF(N161="sníž. přenesená",J161,0)</f>
        <v>0</v>
      </c>
      <c r="BI161" s="214">
        <f>IF(N161="nulová",J161,0)</f>
        <v>0</v>
      </c>
      <c r="BJ161" s="15" t="s">
        <v>79</v>
      </c>
      <c r="BK161" s="214">
        <f>ROUND(I161*H161,2)</f>
        <v>0</v>
      </c>
      <c r="BL161" s="15" t="s">
        <v>128</v>
      </c>
      <c r="BM161" s="15" t="s">
        <v>215</v>
      </c>
    </row>
    <row r="162" s="1" customFormat="1">
      <c r="B162" s="36"/>
      <c r="C162" s="37"/>
      <c r="D162" s="215" t="s">
        <v>130</v>
      </c>
      <c r="E162" s="37"/>
      <c r="F162" s="216" t="s">
        <v>216</v>
      </c>
      <c r="G162" s="37"/>
      <c r="H162" s="37"/>
      <c r="I162" s="129"/>
      <c r="J162" s="37"/>
      <c r="K162" s="37"/>
      <c r="L162" s="41"/>
      <c r="M162" s="217"/>
      <c r="N162" s="77"/>
      <c r="O162" s="77"/>
      <c r="P162" s="77"/>
      <c r="Q162" s="77"/>
      <c r="R162" s="77"/>
      <c r="S162" s="77"/>
      <c r="T162" s="78"/>
      <c r="AT162" s="15" t="s">
        <v>130</v>
      </c>
      <c r="AU162" s="15" t="s">
        <v>81</v>
      </c>
    </row>
    <row r="163" s="1" customFormat="1">
      <c r="B163" s="36"/>
      <c r="C163" s="37"/>
      <c r="D163" s="215" t="s">
        <v>132</v>
      </c>
      <c r="E163" s="37"/>
      <c r="F163" s="218" t="s">
        <v>217</v>
      </c>
      <c r="G163" s="37"/>
      <c r="H163" s="37"/>
      <c r="I163" s="129"/>
      <c r="J163" s="37"/>
      <c r="K163" s="37"/>
      <c r="L163" s="41"/>
      <c r="M163" s="217"/>
      <c r="N163" s="77"/>
      <c r="O163" s="77"/>
      <c r="P163" s="77"/>
      <c r="Q163" s="77"/>
      <c r="R163" s="77"/>
      <c r="S163" s="77"/>
      <c r="T163" s="78"/>
      <c r="AT163" s="15" t="s">
        <v>132</v>
      </c>
      <c r="AU163" s="15" t="s">
        <v>81</v>
      </c>
    </row>
    <row r="164" s="11" customFormat="1">
      <c r="B164" s="219"/>
      <c r="C164" s="220"/>
      <c r="D164" s="215" t="s">
        <v>134</v>
      </c>
      <c r="E164" s="221" t="s">
        <v>1</v>
      </c>
      <c r="F164" s="222" t="s">
        <v>218</v>
      </c>
      <c r="G164" s="220"/>
      <c r="H164" s="221" t="s">
        <v>1</v>
      </c>
      <c r="I164" s="223"/>
      <c r="J164" s="220"/>
      <c r="K164" s="220"/>
      <c r="L164" s="224"/>
      <c r="M164" s="225"/>
      <c r="N164" s="226"/>
      <c r="O164" s="226"/>
      <c r="P164" s="226"/>
      <c r="Q164" s="226"/>
      <c r="R164" s="226"/>
      <c r="S164" s="226"/>
      <c r="T164" s="227"/>
      <c r="AT164" s="228" t="s">
        <v>134</v>
      </c>
      <c r="AU164" s="228" t="s">
        <v>81</v>
      </c>
      <c r="AV164" s="11" t="s">
        <v>79</v>
      </c>
      <c r="AW164" s="11" t="s">
        <v>34</v>
      </c>
      <c r="AX164" s="11" t="s">
        <v>72</v>
      </c>
      <c r="AY164" s="228" t="s">
        <v>121</v>
      </c>
    </row>
    <row r="165" s="12" customFormat="1">
      <c r="B165" s="229"/>
      <c r="C165" s="230"/>
      <c r="D165" s="215" t="s">
        <v>134</v>
      </c>
      <c r="E165" s="231" t="s">
        <v>1</v>
      </c>
      <c r="F165" s="232" t="s">
        <v>219</v>
      </c>
      <c r="G165" s="230"/>
      <c r="H165" s="233">
        <v>696.53099999999995</v>
      </c>
      <c r="I165" s="234"/>
      <c r="J165" s="230"/>
      <c r="K165" s="230"/>
      <c r="L165" s="235"/>
      <c r="M165" s="236"/>
      <c r="N165" s="237"/>
      <c r="O165" s="237"/>
      <c r="P165" s="237"/>
      <c r="Q165" s="237"/>
      <c r="R165" s="237"/>
      <c r="S165" s="237"/>
      <c r="T165" s="238"/>
      <c r="AT165" s="239" t="s">
        <v>134</v>
      </c>
      <c r="AU165" s="239" t="s">
        <v>81</v>
      </c>
      <c r="AV165" s="12" t="s">
        <v>81</v>
      </c>
      <c r="AW165" s="12" t="s">
        <v>34</v>
      </c>
      <c r="AX165" s="12" t="s">
        <v>72</v>
      </c>
      <c r="AY165" s="239" t="s">
        <v>121</v>
      </c>
    </row>
    <row r="166" s="12" customFormat="1">
      <c r="B166" s="229"/>
      <c r="C166" s="230"/>
      <c r="D166" s="215" t="s">
        <v>134</v>
      </c>
      <c r="E166" s="231" t="s">
        <v>1</v>
      </c>
      <c r="F166" s="232" t="s">
        <v>220</v>
      </c>
      <c r="G166" s="230"/>
      <c r="H166" s="233">
        <v>61.534999999999997</v>
      </c>
      <c r="I166" s="234"/>
      <c r="J166" s="230"/>
      <c r="K166" s="230"/>
      <c r="L166" s="235"/>
      <c r="M166" s="236"/>
      <c r="N166" s="237"/>
      <c r="O166" s="237"/>
      <c r="P166" s="237"/>
      <c r="Q166" s="237"/>
      <c r="R166" s="237"/>
      <c r="S166" s="237"/>
      <c r="T166" s="238"/>
      <c r="AT166" s="239" t="s">
        <v>134</v>
      </c>
      <c r="AU166" s="239" t="s">
        <v>81</v>
      </c>
      <c r="AV166" s="12" t="s">
        <v>81</v>
      </c>
      <c r="AW166" s="12" t="s">
        <v>34</v>
      </c>
      <c r="AX166" s="12" t="s">
        <v>72</v>
      </c>
      <c r="AY166" s="239" t="s">
        <v>121</v>
      </c>
    </row>
    <row r="167" s="12" customFormat="1">
      <c r="B167" s="229"/>
      <c r="C167" s="230"/>
      <c r="D167" s="215" t="s">
        <v>134</v>
      </c>
      <c r="E167" s="231" t="s">
        <v>1</v>
      </c>
      <c r="F167" s="232" t="s">
        <v>221</v>
      </c>
      <c r="G167" s="230"/>
      <c r="H167" s="233">
        <v>76.754000000000005</v>
      </c>
      <c r="I167" s="234"/>
      <c r="J167" s="230"/>
      <c r="K167" s="230"/>
      <c r="L167" s="235"/>
      <c r="M167" s="236"/>
      <c r="N167" s="237"/>
      <c r="O167" s="237"/>
      <c r="P167" s="237"/>
      <c r="Q167" s="237"/>
      <c r="R167" s="237"/>
      <c r="S167" s="237"/>
      <c r="T167" s="238"/>
      <c r="AT167" s="239" t="s">
        <v>134</v>
      </c>
      <c r="AU167" s="239" t="s">
        <v>81</v>
      </c>
      <c r="AV167" s="12" t="s">
        <v>81</v>
      </c>
      <c r="AW167" s="12" t="s">
        <v>34</v>
      </c>
      <c r="AX167" s="12" t="s">
        <v>72</v>
      </c>
      <c r="AY167" s="239" t="s">
        <v>121</v>
      </c>
    </row>
    <row r="168" s="13" customFormat="1">
      <c r="B168" s="240"/>
      <c r="C168" s="241"/>
      <c r="D168" s="215" t="s">
        <v>134</v>
      </c>
      <c r="E168" s="242" t="s">
        <v>1</v>
      </c>
      <c r="F168" s="243" t="s">
        <v>151</v>
      </c>
      <c r="G168" s="241"/>
      <c r="H168" s="244">
        <v>834.82000000000005</v>
      </c>
      <c r="I168" s="245"/>
      <c r="J168" s="241"/>
      <c r="K168" s="241"/>
      <c r="L168" s="246"/>
      <c r="M168" s="247"/>
      <c r="N168" s="248"/>
      <c r="O168" s="248"/>
      <c r="P168" s="248"/>
      <c r="Q168" s="248"/>
      <c r="R168" s="248"/>
      <c r="S168" s="248"/>
      <c r="T168" s="249"/>
      <c r="AT168" s="250" t="s">
        <v>134</v>
      </c>
      <c r="AU168" s="250" t="s">
        <v>81</v>
      </c>
      <c r="AV168" s="13" t="s">
        <v>128</v>
      </c>
      <c r="AW168" s="13" t="s">
        <v>34</v>
      </c>
      <c r="AX168" s="13" t="s">
        <v>79</v>
      </c>
      <c r="AY168" s="250" t="s">
        <v>121</v>
      </c>
    </row>
    <row r="169" s="1" customFormat="1" ht="16.5" customHeight="1">
      <c r="B169" s="36"/>
      <c r="C169" s="203" t="s">
        <v>222</v>
      </c>
      <c r="D169" s="203" t="s">
        <v>123</v>
      </c>
      <c r="E169" s="204" t="s">
        <v>223</v>
      </c>
      <c r="F169" s="205" t="s">
        <v>224</v>
      </c>
      <c r="G169" s="206" t="s">
        <v>190</v>
      </c>
      <c r="H169" s="207">
        <v>4174.1000000000004</v>
      </c>
      <c r="I169" s="208"/>
      <c r="J169" s="209">
        <f>ROUND(I169*H169,2)</f>
        <v>0</v>
      </c>
      <c r="K169" s="205" t="s">
        <v>127</v>
      </c>
      <c r="L169" s="41"/>
      <c r="M169" s="210" t="s">
        <v>1</v>
      </c>
      <c r="N169" s="211" t="s">
        <v>43</v>
      </c>
      <c r="O169" s="77"/>
      <c r="P169" s="212">
        <f>O169*H169</f>
        <v>0</v>
      </c>
      <c r="Q169" s="212">
        <v>0</v>
      </c>
      <c r="R169" s="212">
        <f>Q169*H169</f>
        <v>0</v>
      </c>
      <c r="S169" s="212">
        <v>0</v>
      </c>
      <c r="T169" s="213">
        <f>S169*H169</f>
        <v>0</v>
      </c>
      <c r="AR169" s="15" t="s">
        <v>128</v>
      </c>
      <c r="AT169" s="15" t="s">
        <v>123</v>
      </c>
      <c r="AU169" s="15" t="s">
        <v>81</v>
      </c>
      <c r="AY169" s="15" t="s">
        <v>121</v>
      </c>
      <c r="BE169" s="214">
        <f>IF(N169="základní",J169,0)</f>
        <v>0</v>
      </c>
      <c r="BF169" s="214">
        <f>IF(N169="snížená",J169,0)</f>
        <v>0</v>
      </c>
      <c r="BG169" s="214">
        <f>IF(N169="zákl. přenesená",J169,0)</f>
        <v>0</v>
      </c>
      <c r="BH169" s="214">
        <f>IF(N169="sníž. přenesená",J169,0)</f>
        <v>0</v>
      </c>
      <c r="BI169" s="214">
        <f>IF(N169="nulová",J169,0)</f>
        <v>0</v>
      </c>
      <c r="BJ169" s="15" t="s">
        <v>79</v>
      </c>
      <c r="BK169" s="214">
        <f>ROUND(I169*H169,2)</f>
        <v>0</v>
      </c>
      <c r="BL169" s="15" t="s">
        <v>128</v>
      </c>
      <c r="BM169" s="15" t="s">
        <v>225</v>
      </c>
    </row>
    <row r="170" s="1" customFormat="1">
      <c r="B170" s="36"/>
      <c r="C170" s="37"/>
      <c r="D170" s="215" t="s">
        <v>130</v>
      </c>
      <c r="E170" s="37"/>
      <c r="F170" s="216" t="s">
        <v>226</v>
      </c>
      <c r="G170" s="37"/>
      <c r="H170" s="37"/>
      <c r="I170" s="129"/>
      <c r="J170" s="37"/>
      <c r="K170" s="37"/>
      <c r="L170" s="41"/>
      <c r="M170" s="217"/>
      <c r="N170" s="77"/>
      <c r="O170" s="77"/>
      <c r="P170" s="77"/>
      <c r="Q170" s="77"/>
      <c r="R170" s="77"/>
      <c r="S170" s="77"/>
      <c r="T170" s="78"/>
      <c r="AT170" s="15" t="s">
        <v>130</v>
      </c>
      <c r="AU170" s="15" t="s">
        <v>81</v>
      </c>
    </row>
    <row r="171" s="1" customFormat="1">
      <c r="B171" s="36"/>
      <c r="C171" s="37"/>
      <c r="D171" s="215" t="s">
        <v>132</v>
      </c>
      <c r="E171" s="37"/>
      <c r="F171" s="218" t="s">
        <v>217</v>
      </c>
      <c r="G171" s="37"/>
      <c r="H171" s="37"/>
      <c r="I171" s="129"/>
      <c r="J171" s="37"/>
      <c r="K171" s="37"/>
      <c r="L171" s="41"/>
      <c r="M171" s="217"/>
      <c r="N171" s="77"/>
      <c r="O171" s="77"/>
      <c r="P171" s="77"/>
      <c r="Q171" s="77"/>
      <c r="R171" s="77"/>
      <c r="S171" s="77"/>
      <c r="T171" s="78"/>
      <c r="AT171" s="15" t="s">
        <v>132</v>
      </c>
      <c r="AU171" s="15" t="s">
        <v>81</v>
      </c>
    </row>
    <row r="172" s="11" customFormat="1">
      <c r="B172" s="219"/>
      <c r="C172" s="220"/>
      <c r="D172" s="215" t="s">
        <v>134</v>
      </c>
      <c r="E172" s="221" t="s">
        <v>1</v>
      </c>
      <c r="F172" s="222" t="s">
        <v>218</v>
      </c>
      <c r="G172" s="220"/>
      <c r="H172" s="221" t="s">
        <v>1</v>
      </c>
      <c r="I172" s="223"/>
      <c r="J172" s="220"/>
      <c r="K172" s="220"/>
      <c r="L172" s="224"/>
      <c r="M172" s="225"/>
      <c r="N172" s="226"/>
      <c r="O172" s="226"/>
      <c r="P172" s="226"/>
      <c r="Q172" s="226"/>
      <c r="R172" s="226"/>
      <c r="S172" s="226"/>
      <c r="T172" s="227"/>
      <c r="AT172" s="228" t="s">
        <v>134</v>
      </c>
      <c r="AU172" s="228" t="s">
        <v>81</v>
      </c>
      <c r="AV172" s="11" t="s">
        <v>79</v>
      </c>
      <c r="AW172" s="11" t="s">
        <v>34</v>
      </c>
      <c r="AX172" s="11" t="s">
        <v>72</v>
      </c>
      <c r="AY172" s="228" t="s">
        <v>121</v>
      </c>
    </row>
    <row r="173" s="12" customFormat="1">
      <c r="B173" s="229"/>
      <c r="C173" s="230"/>
      <c r="D173" s="215" t="s">
        <v>134</v>
      </c>
      <c r="E173" s="231" t="s">
        <v>1</v>
      </c>
      <c r="F173" s="232" t="s">
        <v>227</v>
      </c>
      <c r="G173" s="230"/>
      <c r="H173" s="233">
        <v>4174.1000000000004</v>
      </c>
      <c r="I173" s="234"/>
      <c r="J173" s="230"/>
      <c r="K173" s="230"/>
      <c r="L173" s="235"/>
      <c r="M173" s="236"/>
      <c r="N173" s="237"/>
      <c r="O173" s="237"/>
      <c r="P173" s="237"/>
      <c r="Q173" s="237"/>
      <c r="R173" s="237"/>
      <c r="S173" s="237"/>
      <c r="T173" s="238"/>
      <c r="AT173" s="239" t="s">
        <v>134</v>
      </c>
      <c r="AU173" s="239" t="s">
        <v>81</v>
      </c>
      <c r="AV173" s="12" t="s">
        <v>81</v>
      </c>
      <c r="AW173" s="12" t="s">
        <v>34</v>
      </c>
      <c r="AX173" s="12" t="s">
        <v>79</v>
      </c>
      <c r="AY173" s="239" t="s">
        <v>121</v>
      </c>
    </row>
    <row r="174" s="1" customFormat="1" ht="16.5" customHeight="1">
      <c r="B174" s="36"/>
      <c r="C174" s="203" t="s">
        <v>228</v>
      </c>
      <c r="D174" s="203" t="s">
        <v>123</v>
      </c>
      <c r="E174" s="204" t="s">
        <v>229</v>
      </c>
      <c r="F174" s="205" t="s">
        <v>230</v>
      </c>
      <c r="G174" s="206" t="s">
        <v>231</v>
      </c>
      <c r="H174" s="207">
        <v>1586.1579999999999</v>
      </c>
      <c r="I174" s="208"/>
      <c r="J174" s="209">
        <f>ROUND(I174*H174,2)</f>
        <v>0</v>
      </c>
      <c r="K174" s="205" t="s">
        <v>127</v>
      </c>
      <c r="L174" s="41"/>
      <c r="M174" s="210" t="s">
        <v>1</v>
      </c>
      <c r="N174" s="211" t="s">
        <v>43</v>
      </c>
      <c r="O174" s="77"/>
      <c r="P174" s="212">
        <f>O174*H174</f>
        <v>0</v>
      </c>
      <c r="Q174" s="212">
        <v>0</v>
      </c>
      <c r="R174" s="212">
        <f>Q174*H174</f>
        <v>0</v>
      </c>
      <c r="S174" s="212">
        <v>0</v>
      </c>
      <c r="T174" s="213">
        <f>S174*H174</f>
        <v>0</v>
      </c>
      <c r="AR174" s="15" t="s">
        <v>128</v>
      </c>
      <c r="AT174" s="15" t="s">
        <v>123</v>
      </c>
      <c r="AU174" s="15" t="s">
        <v>81</v>
      </c>
      <c r="AY174" s="15" t="s">
        <v>121</v>
      </c>
      <c r="BE174" s="214">
        <f>IF(N174="základní",J174,0)</f>
        <v>0</v>
      </c>
      <c r="BF174" s="214">
        <f>IF(N174="snížená",J174,0)</f>
        <v>0</v>
      </c>
      <c r="BG174" s="214">
        <f>IF(N174="zákl. přenesená",J174,0)</f>
        <v>0</v>
      </c>
      <c r="BH174" s="214">
        <f>IF(N174="sníž. přenesená",J174,0)</f>
        <v>0</v>
      </c>
      <c r="BI174" s="214">
        <f>IF(N174="nulová",J174,0)</f>
        <v>0</v>
      </c>
      <c r="BJ174" s="15" t="s">
        <v>79</v>
      </c>
      <c r="BK174" s="214">
        <f>ROUND(I174*H174,2)</f>
        <v>0</v>
      </c>
      <c r="BL174" s="15" t="s">
        <v>128</v>
      </c>
      <c r="BM174" s="15" t="s">
        <v>232</v>
      </c>
    </row>
    <row r="175" s="1" customFormat="1">
      <c r="B175" s="36"/>
      <c r="C175" s="37"/>
      <c r="D175" s="215" t="s">
        <v>130</v>
      </c>
      <c r="E175" s="37"/>
      <c r="F175" s="216" t="s">
        <v>233</v>
      </c>
      <c r="G175" s="37"/>
      <c r="H175" s="37"/>
      <c r="I175" s="129"/>
      <c r="J175" s="37"/>
      <c r="K175" s="37"/>
      <c r="L175" s="41"/>
      <c r="M175" s="217"/>
      <c r="N175" s="77"/>
      <c r="O175" s="77"/>
      <c r="P175" s="77"/>
      <c r="Q175" s="77"/>
      <c r="R175" s="77"/>
      <c r="S175" s="77"/>
      <c r="T175" s="78"/>
      <c r="AT175" s="15" t="s">
        <v>130</v>
      </c>
      <c r="AU175" s="15" t="s">
        <v>81</v>
      </c>
    </row>
    <row r="176" s="1" customFormat="1">
      <c r="B176" s="36"/>
      <c r="C176" s="37"/>
      <c r="D176" s="215" t="s">
        <v>132</v>
      </c>
      <c r="E176" s="37"/>
      <c r="F176" s="218" t="s">
        <v>234</v>
      </c>
      <c r="G176" s="37"/>
      <c r="H176" s="37"/>
      <c r="I176" s="129"/>
      <c r="J176" s="37"/>
      <c r="K176" s="37"/>
      <c r="L176" s="41"/>
      <c r="M176" s="217"/>
      <c r="N176" s="77"/>
      <c r="O176" s="77"/>
      <c r="P176" s="77"/>
      <c r="Q176" s="77"/>
      <c r="R176" s="77"/>
      <c r="S176" s="77"/>
      <c r="T176" s="78"/>
      <c r="AT176" s="15" t="s">
        <v>132</v>
      </c>
      <c r="AU176" s="15" t="s">
        <v>81</v>
      </c>
    </row>
    <row r="177" s="12" customFormat="1">
      <c r="B177" s="229"/>
      <c r="C177" s="230"/>
      <c r="D177" s="215" t="s">
        <v>134</v>
      </c>
      <c r="E177" s="231" t="s">
        <v>1</v>
      </c>
      <c r="F177" s="232" t="s">
        <v>235</v>
      </c>
      <c r="G177" s="230"/>
      <c r="H177" s="233">
        <v>1586.1579999999999</v>
      </c>
      <c r="I177" s="234"/>
      <c r="J177" s="230"/>
      <c r="K177" s="230"/>
      <c r="L177" s="235"/>
      <c r="M177" s="236"/>
      <c r="N177" s="237"/>
      <c r="O177" s="237"/>
      <c r="P177" s="237"/>
      <c r="Q177" s="237"/>
      <c r="R177" s="237"/>
      <c r="S177" s="237"/>
      <c r="T177" s="238"/>
      <c r="AT177" s="239" t="s">
        <v>134</v>
      </c>
      <c r="AU177" s="239" t="s">
        <v>81</v>
      </c>
      <c r="AV177" s="12" t="s">
        <v>81</v>
      </c>
      <c r="AW177" s="12" t="s">
        <v>34</v>
      </c>
      <c r="AX177" s="12" t="s">
        <v>79</v>
      </c>
      <c r="AY177" s="239" t="s">
        <v>121</v>
      </c>
    </row>
    <row r="178" s="1" customFormat="1" ht="16.5" customHeight="1">
      <c r="B178" s="36"/>
      <c r="C178" s="203" t="s">
        <v>236</v>
      </c>
      <c r="D178" s="203" t="s">
        <v>123</v>
      </c>
      <c r="E178" s="204" t="s">
        <v>237</v>
      </c>
      <c r="F178" s="205" t="s">
        <v>238</v>
      </c>
      <c r="G178" s="206" t="s">
        <v>190</v>
      </c>
      <c r="H178" s="207">
        <v>98.733000000000004</v>
      </c>
      <c r="I178" s="208"/>
      <c r="J178" s="209">
        <f>ROUND(I178*H178,2)</f>
        <v>0</v>
      </c>
      <c r="K178" s="205" t="s">
        <v>1</v>
      </c>
      <c r="L178" s="41"/>
      <c r="M178" s="210" t="s">
        <v>1</v>
      </c>
      <c r="N178" s="211" t="s">
        <v>43</v>
      </c>
      <c r="O178" s="77"/>
      <c r="P178" s="212">
        <f>O178*H178</f>
        <v>0</v>
      </c>
      <c r="Q178" s="212">
        <v>0</v>
      </c>
      <c r="R178" s="212">
        <f>Q178*H178</f>
        <v>0</v>
      </c>
      <c r="S178" s="212">
        <v>0</v>
      </c>
      <c r="T178" s="213">
        <f>S178*H178</f>
        <v>0</v>
      </c>
      <c r="AR178" s="15" t="s">
        <v>128</v>
      </c>
      <c r="AT178" s="15" t="s">
        <v>123</v>
      </c>
      <c r="AU178" s="15" t="s">
        <v>81</v>
      </c>
      <c r="AY178" s="15" t="s">
        <v>121</v>
      </c>
      <c r="BE178" s="214">
        <f>IF(N178="základní",J178,0)</f>
        <v>0</v>
      </c>
      <c r="BF178" s="214">
        <f>IF(N178="snížená",J178,0)</f>
        <v>0</v>
      </c>
      <c r="BG178" s="214">
        <f>IF(N178="zákl. přenesená",J178,0)</f>
        <v>0</v>
      </c>
      <c r="BH178" s="214">
        <f>IF(N178="sníž. přenesená",J178,0)</f>
        <v>0</v>
      </c>
      <c r="BI178" s="214">
        <f>IF(N178="nulová",J178,0)</f>
        <v>0</v>
      </c>
      <c r="BJ178" s="15" t="s">
        <v>79</v>
      </c>
      <c r="BK178" s="214">
        <f>ROUND(I178*H178,2)</f>
        <v>0</v>
      </c>
      <c r="BL178" s="15" t="s">
        <v>128</v>
      </c>
      <c r="BM178" s="15" t="s">
        <v>239</v>
      </c>
    </row>
    <row r="179" s="1" customFormat="1">
      <c r="B179" s="36"/>
      <c r="C179" s="37"/>
      <c r="D179" s="215" t="s">
        <v>130</v>
      </c>
      <c r="E179" s="37"/>
      <c r="F179" s="216" t="s">
        <v>238</v>
      </c>
      <c r="G179" s="37"/>
      <c r="H179" s="37"/>
      <c r="I179" s="129"/>
      <c r="J179" s="37"/>
      <c r="K179" s="37"/>
      <c r="L179" s="41"/>
      <c r="M179" s="217"/>
      <c r="N179" s="77"/>
      <c r="O179" s="77"/>
      <c r="P179" s="77"/>
      <c r="Q179" s="77"/>
      <c r="R179" s="77"/>
      <c r="S179" s="77"/>
      <c r="T179" s="78"/>
      <c r="AT179" s="15" t="s">
        <v>130</v>
      </c>
      <c r="AU179" s="15" t="s">
        <v>81</v>
      </c>
    </row>
    <row r="180" s="12" customFormat="1">
      <c r="B180" s="229"/>
      <c r="C180" s="230"/>
      <c r="D180" s="215" t="s">
        <v>134</v>
      </c>
      <c r="E180" s="231" t="s">
        <v>1</v>
      </c>
      <c r="F180" s="232" t="s">
        <v>240</v>
      </c>
      <c r="G180" s="230"/>
      <c r="H180" s="233">
        <v>98.733000000000004</v>
      </c>
      <c r="I180" s="234"/>
      <c r="J180" s="230"/>
      <c r="K180" s="230"/>
      <c r="L180" s="235"/>
      <c r="M180" s="236"/>
      <c r="N180" s="237"/>
      <c r="O180" s="237"/>
      <c r="P180" s="237"/>
      <c r="Q180" s="237"/>
      <c r="R180" s="237"/>
      <c r="S180" s="237"/>
      <c r="T180" s="238"/>
      <c r="AT180" s="239" t="s">
        <v>134</v>
      </c>
      <c r="AU180" s="239" t="s">
        <v>81</v>
      </c>
      <c r="AV180" s="12" t="s">
        <v>81</v>
      </c>
      <c r="AW180" s="12" t="s">
        <v>34</v>
      </c>
      <c r="AX180" s="12" t="s">
        <v>79</v>
      </c>
      <c r="AY180" s="239" t="s">
        <v>121</v>
      </c>
    </row>
    <row r="181" s="1" customFormat="1" ht="16.5" customHeight="1">
      <c r="B181" s="36"/>
      <c r="C181" s="203" t="s">
        <v>8</v>
      </c>
      <c r="D181" s="203" t="s">
        <v>123</v>
      </c>
      <c r="E181" s="204" t="s">
        <v>241</v>
      </c>
      <c r="F181" s="205" t="s">
        <v>242</v>
      </c>
      <c r="G181" s="206" t="s">
        <v>190</v>
      </c>
      <c r="H181" s="207">
        <v>9.4580000000000002</v>
      </c>
      <c r="I181" s="208"/>
      <c r="J181" s="209">
        <f>ROUND(I181*H181,2)</f>
        <v>0</v>
      </c>
      <c r="K181" s="205" t="s">
        <v>127</v>
      </c>
      <c r="L181" s="41"/>
      <c r="M181" s="210" t="s">
        <v>1</v>
      </c>
      <c r="N181" s="211" t="s">
        <v>43</v>
      </c>
      <c r="O181" s="77"/>
      <c r="P181" s="212">
        <f>O181*H181</f>
        <v>0</v>
      </c>
      <c r="Q181" s="212">
        <v>0</v>
      </c>
      <c r="R181" s="212">
        <f>Q181*H181</f>
        <v>0</v>
      </c>
      <c r="S181" s="212">
        <v>0</v>
      </c>
      <c r="T181" s="213">
        <f>S181*H181</f>
        <v>0</v>
      </c>
      <c r="AR181" s="15" t="s">
        <v>128</v>
      </c>
      <c r="AT181" s="15" t="s">
        <v>123</v>
      </c>
      <c r="AU181" s="15" t="s">
        <v>81</v>
      </c>
      <c r="AY181" s="15" t="s">
        <v>121</v>
      </c>
      <c r="BE181" s="214">
        <f>IF(N181="základní",J181,0)</f>
        <v>0</v>
      </c>
      <c r="BF181" s="214">
        <f>IF(N181="snížená",J181,0)</f>
        <v>0</v>
      </c>
      <c r="BG181" s="214">
        <f>IF(N181="zákl. přenesená",J181,0)</f>
        <v>0</v>
      </c>
      <c r="BH181" s="214">
        <f>IF(N181="sníž. přenesená",J181,0)</f>
        <v>0</v>
      </c>
      <c r="BI181" s="214">
        <f>IF(N181="nulová",J181,0)</f>
        <v>0</v>
      </c>
      <c r="BJ181" s="15" t="s">
        <v>79</v>
      </c>
      <c r="BK181" s="214">
        <f>ROUND(I181*H181,2)</f>
        <v>0</v>
      </c>
      <c r="BL181" s="15" t="s">
        <v>128</v>
      </c>
      <c r="BM181" s="15" t="s">
        <v>243</v>
      </c>
    </row>
    <row r="182" s="1" customFormat="1">
      <c r="B182" s="36"/>
      <c r="C182" s="37"/>
      <c r="D182" s="215" t="s">
        <v>130</v>
      </c>
      <c r="E182" s="37"/>
      <c r="F182" s="216" t="s">
        <v>244</v>
      </c>
      <c r="G182" s="37"/>
      <c r="H182" s="37"/>
      <c r="I182" s="129"/>
      <c r="J182" s="37"/>
      <c r="K182" s="37"/>
      <c r="L182" s="41"/>
      <c r="M182" s="217"/>
      <c r="N182" s="77"/>
      <c r="O182" s="77"/>
      <c r="P182" s="77"/>
      <c r="Q182" s="77"/>
      <c r="R182" s="77"/>
      <c r="S182" s="77"/>
      <c r="T182" s="78"/>
      <c r="AT182" s="15" t="s">
        <v>130</v>
      </c>
      <c r="AU182" s="15" t="s">
        <v>81</v>
      </c>
    </row>
    <row r="183" s="1" customFormat="1">
      <c r="B183" s="36"/>
      <c r="C183" s="37"/>
      <c r="D183" s="215" t="s">
        <v>132</v>
      </c>
      <c r="E183" s="37"/>
      <c r="F183" s="218" t="s">
        <v>245</v>
      </c>
      <c r="G183" s="37"/>
      <c r="H183" s="37"/>
      <c r="I183" s="129"/>
      <c r="J183" s="37"/>
      <c r="K183" s="37"/>
      <c r="L183" s="41"/>
      <c r="M183" s="217"/>
      <c r="N183" s="77"/>
      <c r="O183" s="77"/>
      <c r="P183" s="77"/>
      <c r="Q183" s="77"/>
      <c r="R183" s="77"/>
      <c r="S183" s="77"/>
      <c r="T183" s="78"/>
      <c r="AT183" s="15" t="s">
        <v>132</v>
      </c>
      <c r="AU183" s="15" t="s">
        <v>81</v>
      </c>
    </row>
    <row r="184" s="11" customFormat="1">
      <c r="B184" s="219"/>
      <c r="C184" s="220"/>
      <c r="D184" s="215" t="s">
        <v>134</v>
      </c>
      <c r="E184" s="221" t="s">
        <v>1</v>
      </c>
      <c r="F184" s="222" t="s">
        <v>135</v>
      </c>
      <c r="G184" s="220"/>
      <c r="H184" s="221" t="s">
        <v>1</v>
      </c>
      <c r="I184" s="223"/>
      <c r="J184" s="220"/>
      <c r="K184" s="220"/>
      <c r="L184" s="224"/>
      <c r="M184" s="225"/>
      <c r="N184" s="226"/>
      <c r="O184" s="226"/>
      <c r="P184" s="226"/>
      <c r="Q184" s="226"/>
      <c r="R184" s="226"/>
      <c r="S184" s="226"/>
      <c r="T184" s="227"/>
      <c r="AT184" s="228" t="s">
        <v>134</v>
      </c>
      <c r="AU184" s="228" t="s">
        <v>81</v>
      </c>
      <c r="AV184" s="11" t="s">
        <v>79</v>
      </c>
      <c r="AW184" s="11" t="s">
        <v>34</v>
      </c>
      <c r="AX184" s="11" t="s">
        <v>72</v>
      </c>
      <c r="AY184" s="228" t="s">
        <v>121</v>
      </c>
    </row>
    <row r="185" s="12" customFormat="1">
      <c r="B185" s="229"/>
      <c r="C185" s="230"/>
      <c r="D185" s="215" t="s">
        <v>134</v>
      </c>
      <c r="E185" s="231" t="s">
        <v>1</v>
      </c>
      <c r="F185" s="232" t="s">
        <v>246</v>
      </c>
      <c r="G185" s="230"/>
      <c r="H185" s="233">
        <v>9.4580000000000002</v>
      </c>
      <c r="I185" s="234"/>
      <c r="J185" s="230"/>
      <c r="K185" s="230"/>
      <c r="L185" s="235"/>
      <c r="M185" s="236"/>
      <c r="N185" s="237"/>
      <c r="O185" s="237"/>
      <c r="P185" s="237"/>
      <c r="Q185" s="237"/>
      <c r="R185" s="237"/>
      <c r="S185" s="237"/>
      <c r="T185" s="238"/>
      <c r="AT185" s="239" t="s">
        <v>134</v>
      </c>
      <c r="AU185" s="239" t="s">
        <v>81</v>
      </c>
      <c r="AV185" s="12" t="s">
        <v>81</v>
      </c>
      <c r="AW185" s="12" t="s">
        <v>34</v>
      </c>
      <c r="AX185" s="12" t="s">
        <v>79</v>
      </c>
      <c r="AY185" s="239" t="s">
        <v>121</v>
      </c>
    </row>
    <row r="186" s="1" customFormat="1" ht="16.5" customHeight="1">
      <c r="B186" s="36"/>
      <c r="C186" s="251" t="s">
        <v>247</v>
      </c>
      <c r="D186" s="251" t="s">
        <v>248</v>
      </c>
      <c r="E186" s="252" t="s">
        <v>249</v>
      </c>
      <c r="F186" s="253" t="s">
        <v>250</v>
      </c>
      <c r="G186" s="254" t="s">
        <v>231</v>
      </c>
      <c r="H186" s="255">
        <v>19.388999999999999</v>
      </c>
      <c r="I186" s="256"/>
      <c r="J186" s="257">
        <f>ROUND(I186*H186,2)</f>
        <v>0</v>
      </c>
      <c r="K186" s="253" t="s">
        <v>127</v>
      </c>
      <c r="L186" s="258"/>
      <c r="M186" s="259" t="s">
        <v>1</v>
      </c>
      <c r="N186" s="260" t="s">
        <v>43</v>
      </c>
      <c r="O186" s="77"/>
      <c r="P186" s="212">
        <f>O186*H186</f>
        <v>0</v>
      </c>
      <c r="Q186" s="212">
        <v>1</v>
      </c>
      <c r="R186" s="212">
        <f>Q186*H186</f>
        <v>19.388999999999999</v>
      </c>
      <c r="S186" s="212">
        <v>0</v>
      </c>
      <c r="T186" s="213">
        <f>S186*H186</f>
        <v>0</v>
      </c>
      <c r="AR186" s="15" t="s">
        <v>179</v>
      </c>
      <c r="AT186" s="15" t="s">
        <v>248</v>
      </c>
      <c r="AU186" s="15" t="s">
        <v>81</v>
      </c>
      <c r="AY186" s="15" t="s">
        <v>121</v>
      </c>
      <c r="BE186" s="214">
        <f>IF(N186="základní",J186,0)</f>
        <v>0</v>
      </c>
      <c r="BF186" s="214">
        <f>IF(N186="snížená",J186,0)</f>
        <v>0</v>
      </c>
      <c r="BG186" s="214">
        <f>IF(N186="zákl. přenesená",J186,0)</f>
        <v>0</v>
      </c>
      <c r="BH186" s="214">
        <f>IF(N186="sníž. přenesená",J186,0)</f>
        <v>0</v>
      </c>
      <c r="BI186" s="214">
        <f>IF(N186="nulová",J186,0)</f>
        <v>0</v>
      </c>
      <c r="BJ186" s="15" t="s">
        <v>79</v>
      </c>
      <c r="BK186" s="214">
        <f>ROUND(I186*H186,2)</f>
        <v>0</v>
      </c>
      <c r="BL186" s="15" t="s">
        <v>128</v>
      </c>
      <c r="BM186" s="15" t="s">
        <v>251</v>
      </c>
    </row>
    <row r="187" s="1" customFormat="1">
      <c r="B187" s="36"/>
      <c r="C187" s="37"/>
      <c r="D187" s="215" t="s">
        <v>130</v>
      </c>
      <c r="E187" s="37"/>
      <c r="F187" s="216" t="s">
        <v>250</v>
      </c>
      <c r="G187" s="37"/>
      <c r="H187" s="37"/>
      <c r="I187" s="129"/>
      <c r="J187" s="37"/>
      <c r="K187" s="37"/>
      <c r="L187" s="41"/>
      <c r="M187" s="217"/>
      <c r="N187" s="77"/>
      <c r="O187" s="77"/>
      <c r="P187" s="77"/>
      <c r="Q187" s="77"/>
      <c r="R187" s="77"/>
      <c r="S187" s="77"/>
      <c r="T187" s="78"/>
      <c r="AT187" s="15" t="s">
        <v>130</v>
      </c>
      <c r="AU187" s="15" t="s">
        <v>81</v>
      </c>
    </row>
    <row r="188" s="12" customFormat="1">
      <c r="B188" s="229"/>
      <c r="C188" s="230"/>
      <c r="D188" s="215" t="s">
        <v>134</v>
      </c>
      <c r="E188" s="231" t="s">
        <v>1</v>
      </c>
      <c r="F188" s="232" t="s">
        <v>252</v>
      </c>
      <c r="G188" s="230"/>
      <c r="H188" s="233">
        <v>19.388999999999999</v>
      </c>
      <c r="I188" s="234"/>
      <c r="J188" s="230"/>
      <c r="K188" s="230"/>
      <c r="L188" s="235"/>
      <c r="M188" s="236"/>
      <c r="N188" s="237"/>
      <c r="O188" s="237"/>
      <c r="P188" s="237"/>
      <c r="Q188" s="237"/>
      <c r="R188" s="237"/>
      <c r="S188" s="237"/>
      <c r="T188" s="238"/>
      <c r="AT188" s="239" t="s">
        <v>134</v>
      </c>
      <c r="AU188" s="239" t="s">
        <v>81</v>
      </c>
      <c r="AV188" s="12" t="s">
        <v>81</v>
      </c>
      <c r="AW188" s="12" t="s">
        <v>34</v>
      </c>
      <c r="AX188" s="12" t="s">
        <v>79</v>
      </c>
      <c r="AY188" s="239" t="s">
        <v>121</v>
      </c>
    </row>
    <row r="189" s="1" customFormat="1" ht="16.5" customHeight="1">
      <c r="B189" s="36"/>
      <c r="C189" s="203" t="s">
        <v>253</v>
      </c>
      <c r="D189" s="203" t="s">
        <v>123</v>
      </c>
      <c r="E189" s="204" t="s">
        <v>254</v>
      </c>
      <c r="F189" s="205" t="s">
        <v>255</v>
      </c>
      <c r="G189" s="206" t="s">
        <v>126</v>
      </c>
      <c r="H189" s="207">
        <v>658.22000000000003</v>
      </c>
      <c r="I189" s="208"/>
      <c r="J189" s="209">
        <f>ROUND(I189*H189,2)</f>
        <v>0</v>
      </c>
      <c r="K189" s="205" t="s">
        <v>127</v>
      </c>
      <c r="L189" s="41"/>
      <c r="M189" s="210" t="s">
        <v>1</v>
      </c>
      <c r="N189" s="211" t="s">
        <v>43</v>
      </c>
      <c r="O189" s="77"/>
      <c r="P189" s="212">
        <f>O189*H189</f>
        <v>0</v>
      </c>
      <c r="Q189" s="212">
        <v>0</v>
      </c>
      <c r="R189" s="212">
        <f>Q189*H189</f>
        <v>0</v>
      </c>
      <c r="S189" s="212">
        <v>0</v>
      </c>
      <c r="T189" s="213">
        <f>S189*H189</f>
        <v>0</v>
      </c>
      <c r="AR189" s="15" t="s">
        <v>128</v>
      </c>
      <c r="AT189" s="15" t="s">
        <v>123</v>
      </c>
      <c r="AU189" s="15" t="s">
        <v>81</v>
      </c>
      <c r="AY189" s="15" t="s">
        <v>121</v>
      </c>
      <c r="BE189" s="214">
        <f>IF(N189="základní",J189,0)</f>
        <v>0</v>
      </c>
      <c r="BF189" s="214">
        <f>IF(N189="snížená",J189,0)</f>
        <v>0</v>
      </c>
      <c r="BG189" s="214">
        <f>IF(N189="zákl. přenesená",J189,0)</f>
        <v>0</v>
      </c>
      <c r="BH189" s="214">
        <f>IF(N189="sníž. přenesená",J189,0)</f>
        <v>0</v>
      </c>
      <c r="BI189" s="214">
        <f>IF(N189="nulová",J189,0)</f>
        <v>0</v>
      </c>
      <c r="BJ189" s="15" t="s">
        <v>79</v>
      </c>
      <c r="BK189" s="214">
        <f>ROUND(I189*H189,2)</f>
        <v>0</v>
      </c>
      <c r="BL189" s="15" t="s">
        <v>128</v>
      </c>
      <c r="BM189" s="15" t="s">
        <v>256</v>
      </c>
    </row>
    <row r="190" s="1" customFormat="1">
      <c r="B190" s="36"/>
      <c r="C190" s="37"/>
      <c r="D190" s="215" t="s">
        <v>130</v>
      </c>
      <c r="E190" s="37"/>
      <c r="F190" s="216" t="s">
        <v>257</v>
      </c>
      <c r="G190" s="37"/>
      <c r="H190" s="37"/>
      <c r="I190" s="129"/>
      <c r="J190" s="37"/>
      <c r="K190" s="37"/>
      <c r="L190" s="41"/>
      <c r="M190" s="217"/>
      <c r="N190" s="77"/>
      <c r="O190" s="77"/>
      <c r="P190" s="77"/>
      <c r="Q190" s="77"/>
      <c r="R190" s="77"/>
      <c r="S190" s="77"/>
      <c r="T190" s="78"/>
      <c r="AT190" s="15" t="s">
        <v>130</v>
      </c>
      <c r="AU190" s="15" t="s">
        <v>81</v>
      </c>
    </row>
    <row r="191" s="1" customFormat="1">
      <c r="B191" s="36"/>
      <c r="C191" s="37"/>
      <c r="D191" s="215" t="s">
        <v>132</v>
      </c>
      <c r="E191" s="37"/>
      <c r="F191" s="218" t="s">
        <v>258</v>
      </c>
      <c r="G191" s="37"/>
      <c r="H191" s="37"/>
      <c r="I191" s="129"/>
      <c r="J191" s="37"/>
      <c r="K191" s="37"/>
      <c r="L191" s="41"/>
      <c r="M191" s="217"/>
      <c r="N191" s="77"/>
      <c r="O191" s="77"/>
      <c r="P191" s="77"/>
      <c r="Q191" s="77"/>
      <c r="R191" s="77"/>
      <c r="S191" s="77"/>
      <c r="T191" s="78"/>
      <c r="AT191" s="15" t="s">
        <v>132</v>
      </c>
      <c r="AU191" s="15" t="s">
        <v>81</v>
      </c>
    </row>
    <row r="192" s="11" customFormat="1">
      <c r="B192" s="219"/>
      <c r="C192" s="220"/>
      <c r="D192" s="215" t="s">
        <v>134</v>
      </c>
      <c r="E192" s="221" t="s">
        <v>1</v>
      </c>
      <c r="F192" s="222" t="s">
        <v>135</v>
      </c>
      <c r="G192" s="220"/>
      <c r="H192" s="221" t="s">
        <v>1</v>
      </c>
      <c r="I192" s="223"/>
      <c r="J192" s="220"/>
      <c r="K192" s="220"/>
      <c r="L192" s="224"/>
      <c r="M192" s="225"/>
      <c r="N192" s="226"/>
      <c r="O192" s="226"/>
      <c r="P192" s="226"/>
      <c r="Q192" s="226"/>
      <c r="R192" s="226"/>
      <c r="S192" s="226"/>
      <c r="T192" s="227"/>
      <c r="AT192" s="228" t="s">
        <v>134</v>
      </c>
      <c r="AU192" s="228" t="s">
        <v>81</v>
      </c>
      <c r="AV192" s="11" t="s">
        <v>79</v>
      </c>
      <c r="AW192" s="11" t="s">
        <v>34</v>
      </c>
      <c r="AX192" s="11" t="s">
        <v>72</v>
      </c>
      <c r="AY192" s="228" t="s">
        <v>121</v>
      </c>
    </row>
    <row r="193" s="12" customFormat="1">
      <c r="B193" s="229"/>
      <c r="C193" s="230"/>
      <c r="D193" s="215" t="s">
        <v>134</v>
      </c>
      <c r="E193" s="231" t="s">
        <v>1</v>
      </c>
      <c r="F193" s="232" t="s">
        <v>259</v>
      </c>
      <c r="G193" s="230"/>
      <c r="H193" s="233">
        <v>658.22000000000003</v>
      </c>
      <c r="I193" s="234"/>
      <c r="J193" s="230"/>
      <c r="K193" s="230"/>
      <c r="L193" s="235"/>
      <c r="M193" s="236"/>
      <c r="N193" s="237"/>
      <c r="O193" s="237"/>
      <c r="P193" s="237"/>
      <c r="Q193" s="237"/>
      <c r="R193" s="237"/>
      <c r="S193" s="237"/>
      <c r="T193" s="238"/>
      <c r="AT193" s="239" t="s">
        <v>134</v>
      </c>
      <c r="AU193" s="239" t="s">
        <v>81</v>
      </c>
      <c r="AV193" s="12" t="s">
        <v>81</v>
      </c>
      <c r="AW193" s="12" t="s">
        <v>34</v>
      </c>
      <c r="AX193" s="12" t="s">
        <v>79</v>
      </c>
      <c r="AY193" s="239" t="s">
        <v>121</v>
      </c>
    </row>
    <row r="194" s="1" customFormat="1" ht="16.5" customHeight="1">
      <c r="B194" s="36"/>
      <c r="C194" s="203" t="s">
        <v>260</v>
      </c>
      <c r="D194" s="203" t="s">
        <v>123</v>
      </c>
      <c r="E194" s="204" t="s">
        <v>261</v>
      </c>
      <c r="F194" s="205" t="s">
        <v>262</v>
      </c>
      <c r="G194" s="206" t="s">
        <v>126</v>
      </c>
      <c r="H194" s="207">
        <v>658.22000000000003</v>
      </c>
      <c r="I194" s="208"/>
      <c r="J194" s="209">
        <f>ROUND(I194*H194,2)</f>
        <v>0</v>
      </c>
      <c r="K194" s="205" t="s">
        <v>127</v>
      </c>
      <c r="L194" s="41"/>
      <c r="M194" s="210" t="s">
        <v>1</v>
      </c>
      <c r="N194" s="211" t="s">
        <v>43</v>
      </c>
      <c r="O194" s="77"/>
      <c r="P194" s="212">
        <f>O194*H194</f>
        <v>0</v>
      </c>
      <c r="Q194" s="212">
        <v>0</v>
      </c>
      <c r="R194" s="212">
        <f>Q194*H194</f>
        <v>0</v>
      </c>
      <c r="S194" s="212">
        <v>0</v>
      </c>
      <c r="T194" s="213">
        <f>S194*H194</f>
        <v>0</v>
      </c>
      <c r="AR194" s="15" t="s">
        <v>128</v>
      </c>
      <c r="AT194" s="15" t="s">
        <v>123</v>
      </c>
      <c r="AU194" s="15" t="s">
        <v>81</v>
      </c>
      <c r="AY194" s="15" t="s">
        <v>121</v>
      </c>
      <c r="BE194" s="214">
        <f>IF(N194="základní",J194,0)</f>
        <v>0</v>
      </c>
      <c r="BF194" s="214">
        <f>IF(N194="snížená",J194,0)</f>
        <v>0</v>
      </c>
      <c r="BG194" s="214">
        <f>IF(N194="zákl. přenesená",J194,0)</f>
        <v>0</v>
      </c>
      <c r="BH194" s="214">
        <f>IF(N194="sníž. přenesená",J194,0)</f>
        <v>0</v>
      </c>
      <c r="BI194" s="214">
        <f>IF(N194="nulová",J194,0)</f>
        <v>0</v>
      </c>
      <c r="BJ194" s="15" t="s">
        <v>79</v>
      </c>
      <c r="BK194" s="214">
        <f>ROUND(I194*H194,2)</f>
        <v>0</v>
      </c>
      <c r="BL194" s="15" t="s">
        <v>128</v>
      </c>
      <c r="BM194" s="15" t="s">
        <v>263</v>
      </c>
    </row>
    <row r="195" s="1" customFormat="1">
      <c r="B195" s="36"/>
      <c r="C195" s="37"/>
      <c r="D195" s="215" t="s">
        <v>130</v>
      </c>
      <c r="E195" s="37"/>
      <c r="F195" s="216" t="s">
        <v>264</v>
      </c>
      <c r="G195" s="37"/>
      <c r="H195" s="37"/>
      <c r="I195" s="129"/>
      <c r="J195" s="37"/>
      <c r="K195" s="37"/>
      <c r="L195" s="41"/>
      <c r="M195" s="217"/>
      <c r="N195" s="77"/>
      <c r="O195" s="77"/>
      <c r="P195" s="77"/>
      <c r="Q195" s="77"/>
      <c r="R195" s="77"/>
      <c r="S195" s="77"/>
      <c r="T195" s="78"/>
      <c r="AT195" s="15" t="s">
        <v>130</v>
      </c>
      <c r="AU195" s="15" t="s">
        <v>81</v>
      </c>
    </row>
    <row r="196" s="1" customFormat="1">
      <c r="B196" s="36"/>
      <c r="C196" s="37"/>
      <c r="D196" s="215" t="s">
        <v>132</v>
      </c>
      <c r="E196" s="37"/>
      <c r="F196" s="218" t="s">
        <v>265</v>
      </c>
      <c r="G196" s="37"/>
      <c r="H196" s="37"/>
      <c r="I196" s="129"/>
      <c r="J196" s="37"/>
      <c r="K196" s="37"/>
      <c r="L196" s="41"/>
      <c r="M196" s="217"/>
      <c r="N196" s="77"/>
      <c r="O196" s="77"/>
      <c r="P196" s="77"/>
      <c r="Q196" s="77"/>
      <c r="R196" s="77"/>
      <c r="S196" s="77"/>
      <c r="T196" s="78"/>
      <c r="AT196" s="15" t="s">
        <v>132</v>
      </c>
      <c r="AU196" s="15" t="s">
        <v>81</v>
      </c>
    </row>
    <row r="197" s="12" customFormat="1">
      <c r="B197" s="229"/>
      <c r="C197" s="230"/>
      <c r="D197" s="215" t="s">
        <v>134</v>
      </c>
      <c r="E197" s="231" t="s">
        <v>1</v>
      </c>
      <c r="F197" s="232" t="s">
        <v>266</v>
      </c>
      <c r="G197" s="230"/>
      <c r="H197" s="233">
        <v>658.22000000000003</v>
      </c>
      <c r="I197" s="234"/>
      <c r="J197" s="230"/>
      <c r="K197" s="230"/>
      <c r="L197" s="235"/>
      <c r="M197" s="236"/>
      <c r="N197" s="237"/>
      <c r="O197" s="237"/>
      <c r="P197" s="237"/>
      <c r="Q197" s="237"/>
      <c r="R197" s="237"/>
      <c r="S197" s="237"/>
      <c r="T197" s="238"/>
      <c r="AT197" s="239" t="s">
        <v>134</v>
      </c>
      <c r="AU197" s="239" t="s">
        <v>81</v>
      </c>
      <c r="AV197" s="12" t="s">
        <v>81</v>
      </c>
      <c r="AW197" s="12" t="s">
        <v>34</v>
      </c>
      <c r="AX197" s="12" t="s">
        <v>79</v>
      </c>
      <c r="AY197" s="239" t="s">
        <v>121</v>
      </c>
    </row>
    <row r="198" s="1" customFormat="1" ht="16.5" customHeight="1">
      <c r="B198" s="36"/>
      <c r="C198" s="251" t="s">
        <v>267</v>
      </c>
      <c r="D198" s="251" t="s">
        <v>248</v>
      </c>
      <c r="E198" s="252" t="s">
        <v>268</v>
      </c>
      <c r="F198" s="253" t="s">
        <v>269</v>
      </c>
      <c r="G198" s="254" t="s">
        <v>270</v>
      </c>
      <c r="H198" s="255">
        <v>19.747</v>
      </c>
      <c r="I198" s="256"/>
      <c r="J198" s="257">
        <f>ROUND(I198*H198,2)</f>
        <v>0</v>
      </c>
      <c r="K198" s="253" t="s">
        <v>127</v>
      </c>
      <c r="L198" s="258"/>
      <c r="M198" s="259" t="s">
        <v>1</v>
      </c>
      <c r="N198" s="260" t="s">
        <v>43</v>
      </c>
      <c r="O198" s="77"/>
      <c r="P198" s="212">
        <f>O198*H198</f>
        <v>0</v>
      </c>
      <c r="Q198" s="212">
        <v>0.001</v>
      </c>
      <c r="R198" s="212">
        <f>Q198*H198</f>
        <v>0.019747000000000001</v>
      </c>
      <c r="S198" s="212">
        <v>0</v>
      </c>
      <c r="T198" s="213">
        <f>S198*H198</f>
        <v>0</v>
      </c>
      <c r="AR198" s="15" t="s">
        <v>179</v>
      </c>
      <c r="AT198" s="15" t="s">
        <v>248</v>
      </c>
      <c r="AU198" s="15" t="s">
        <v>81</v>
      </c>
      <c r="AY198" s="15" t="s">
        <v>121</v>
      </c>
      <c r="BE198" s="214">
        <f>IF(N198="základní",J198,0)</f>
        <v>0</v>
      </c>
      <c r="BF198" s="214">
        <f>IF(N198="snížená",J198,0)</f>
        <v>0</v>
      </c>
      <c r="BG198" s="214">
        <f>IF(N198="zákl. přenesená",J198,0)</f>
        <v>0</v>
      </c>
      <c r="BH198" s="214">
        <f>IF(N198="sníž. přenesená",J198,0)</f>
        <v>0</v>
      </c>
      <c r="BI198" s="214">
        <f>IF(N198="nulová",J198,0)</f>
        <v>0</v>
      </c>
      <c r="BJ198" s="15" t="s">
        <v>79</v>
      </c>
      <c r="BK198" s="214">
        <f>ROUND(I198*H198,2)</f>
        <v>0</v>
      </c>
      <c r="BL198" s="15" t="s">
        <v>128</v>
      </c>
      <c r="BM198" s="15" t="s">
        <v>271</v>
      </c>
    </row>
    <row r="199" s="1" customFormat="1">
      <c r="B199" s="36"/>
      <c r="C199" s="37"/>
      <c r="D199" s="215" t="s">
        <v>130</v>
      </c>
      <c r="E199" s="37"/>
      <c r="F199" s="216" t="s">
        <v>269</v>
      </c>
      <c r="G199" s="37"/>
      <c r="H199" s="37"/>
      <c r="I199" s="129"/>
      <c r="J199" s="37"/>
      <c r="K199" s="37"/>
      <c r="L199" s="41"/>
      <c r="M199" s="217"/>
      <c r="N199" s="77"/>
      <c r="O199" s="77"/>
      <c r="P199" s="77"/>
      <c r="Q199" s="77"/>
      <c r="R199" s="77"/>
      <c r="S199" s="77"/>
      <c r="T199" s="78"/>
      <c r="AT199" s="15" t="s">
        <v>130</v>
      </c>
      <c r="AU199" s="15" t="s">
        <v>81</v>
      </c>
    </row>
    <row r="200" s="11" customFormat="1">
      <c r="B200" s="219"/>
      <c r="C200" s="220"/>
      <c r="D200" s="215" t="s">
        <v>134</v>
      </c>
      <c r="E200" s="221" t="s">
        <v>1</v>
      </c>
      <c r="F200" s="222" t="s">
        <v>272</v>
      </c>
      <c r="G200" s="220"/>
      <c r="H200" s="221" t="s">
        <v>1</v>
      </c>
      <c r="I200" s="223"/>
      <c r="J200" s="220"/>
      <c r="K200" s="220"/>
      <c r="L200" s="224"/>
      <c r="M200" s="225"/>
      <c r="N200" s="226"/>
      <c r="O200" s="226"/>
      <c r="P200" s="226"/>
      <c r="Q200" s="226"/>
      <c r="R200" s="226"/>
      <c r="S200" s="226"/>
      <c r="T200" s="227"/>
      <c r="AT200" s="228" t="s">
        <v>134</v>
      </c>
      <c r="AU200" s="228" t="s">
        <v>81</v>
      </c>
      <c r="AV200" s="11" t="s">
        <v>79</v>
      </c>
      <c r="AW200" s="11" t="s">
        <v>34</v>
      </c>
      <c r="AX200" s="11" t="s">
        <v>72</v>
      </c>
      <c r="AY200" s="228" t="s">
        <v>121</v>
      </c>
    </row>
    <row r="201" s="12" customFormat="1">
      <c r="B201" s="229"/>
      <c r="C201" s="230"/>
      <c r="D201" s="215" t="s">
        <v>134</v>
      </c>
      <c r="E201" s="231" t="s">
        <v>1</v>
      </c>
      <c r="F201" s="232" t="s">
        <v>273</v>
      </c>
      <c r="G201" s="230"/>
      <c r="H201" s="233">
        <v>19.747</v>
      </c>
      <c r="I201" s="234"/>
      <c r="J201" s="230"/>
      <c r="K201" s="230"/>
      <c r="L201" s="235"/>
      <c r="M201" s="236"/>
      <c r="N201" s="237"/>
      <c r="O201" s="237"/>
      <c r="P201" s="237"/>
      <c r="Q201" s="237"/>
      <c r="R201" s="237"/>
      <c r="S201" s="237"/>
      <c r="T201" s="238"/>
      <c r="AT201" s="239" t="s">
        <v>134</v>
      </c>
      <c r="AU201" s="239" t="s">
        <v>81</v>
      </c>
      <c r="AV201" s="12" t="s">
        <v>81</v>
      </c>
      <c r="AW201" s="12" t="s">
        <v>34</v>
      </c>
      <c r="AX201" s="12" t="s">
        <v>79</v>
      </c>
      <c r="AY201" s="239" t="s">
        <v>121</v>
      </c>
    </row>
    <row r="202" s="1" customFormat="1" ht="16.5" customHeight="1">
      <c r="B202" s="36"/>
      <c r="C202" s="203" t="s">
        <v>274</v>
      </c>
      <c r="D202" s="203" t="s">
        <v>123</v>
      </c>
      <c r="E202" s="204" t="s">
        <v>275</v>
      </c>
      <c r="F202" s="205" t="s">
        <v>276</v>
      </c>
      <c r="G202" s="206" t="s">
        <v>126</v>
      </c>
      <c r="H202" s="207">
        <v>2372.5459999999998</v>
      </c>
      <c r="I202" s="208"/>
      <c r="J202" s="209">
        <f>ROUND(I202*H202,2)</f>
        <v>0</v>
      </c>
      <c r="K202" s="205" t="s">
        <v>127</v>
      </c>
      <c r="L202" s="41"/>
      <c r="M202" s="210" t="s">
        <v>1</v>
      </c>
      <c r="N202" s="211" t="s">
        <v>43</v>
      </c>
      <c r="O202" s="77"/>
      <c r="P202" s="212">
        <f>O202*H202</f>
        <v>0</v>
      </c>
      <c r="Q202" s="212">
        <v>0</v>
      </c>
      <c r="R202" s="212">
        <f>Q202*H202</f>
        <v>0</v>
      </c>
      <c r="S202" s="212">
        <v>0</v>
      </c>
      <c r="T202" s="213">
        <f>S202*H202</f>
        <v>0</v>
      </c>
      <c r="AR202" s="15" t="s">
        <v>128</v>
      </c>
      <c r="AT202" s="15" t="s">
        <v>123</v>
      </c>
      <c r="AU202" s="15" t="s">
        <v>81</v>
      </c>
      <c r="AY202" s="15" t="s">
        <v>121</v>
      </c>
      <c r="BE202" s="214">
        <f>IF(N202="základní",J202,0)</f>
        <v>0</v>
      </c>
      <c r="BF202" s="214">
        <f>IF(N202="snížená",J202,0)</f>
        <v>0</v>
      </c>
      <c r="BG202" s="214">
        <f>IF(N202="zákl. přenesená",J202,0)</f>
        <v>0</v>
      </c>
      <c r="BH202" s="214">
        <f>IF(N202="sníž. přenesená",J202,0)</f>
        <v>0</v>
      </c>
      <c r="BI202" s="214">
        <f>IF(N202="nulová",J202,0)</f>
        <v>0</v>
      </c>
      <c r="BJ202" s="15" t="s">
        <v>79</v>
      </c>
      <c r="BK202" s="214">
        <f>ROUND(I202*H202,2)</f>
        <v>0</v>
      </c>
      <c r="BL202" s="15" t="s">
        <v>128</v>
      </c>
      <c r="BM202" s="15" t="s">
        <v>277</v>
      </c>
    </row>
    <row r="203" s="1" customFormat="1">
      <c r="B203" s="36"/>
      <c r="C203" s="37"/>
      <c r="D203" s="215" t="s">
        <v>130</v>
      </c>
      <c r="E203" s="37"/>
      <c r="F203" s="216" t="s">
        <v>278</v>
      </c>
      <c r="G203" s="37"/>
      <c r="H203" s="37"/>
      <c r="I203" s="129"/>
      <c r="J203" s="37"/>
      <c r="K203" s="37"/>
      <c r="L203" s="41"/>
      <c r="M203" s="217"/>
      <c r="N203" s="77"/>
      <c r="O203" s="77"/>
      <c r="P203" s="77"/>
      <c r="Q203" s="77"/>
      <c r="R203" s="77"/>
      <c r="S203" s="77"/>
      <c r="T203" s="78"/>
      <c r="AT203" s="15" t="s">
        <v>130</v>
      </c>
      <c r="AU203" s="15" t="s">
        <v>81</v>
      </c>
    </row>
    <row r="204" s="1" customFormat="1">
      <c r="B204" s="36"/>
      <c r="C204" s="37"/>
      <c r="D204" s="215" t="s">
        <v>132</v>
      </c>
      <c r="E204" s="37"/>
      <c r="F204" s="218" t="s">
        <v>279</v>
      </c>
      <c r="G204" s="37"/>
      <c r="H204" s="37"/>
      <c r="I204" s="129"/>
      <c r="J204" s="37"/>
      <c r="K204" s="37"/>
      <c r="L204" s="41"/>
      <c r="M204" s="217"/>
      <c r="N204" s="77"/>
      <c r="O204" s="77"/>
      <c r="P204" s="77"/>
      <c r="Q204" s="77"/>
      <c r="R204" s="77"/>
      <c r="S204" s="77"/>
      <c r="T204" s="78"/>
      <c r="AT204" s="15" t="s">
        <v>132</v>
      </c>
      <c r="AU204" s="15" t="s">
        <v>81</v>
      </c>
    </row>
    <row r="205" s="11" customFormat="1">
      <c r="B205" s="219"/>
      <c r="C205" s="220"/>
      <c r="D205" s="215" t="s">
        <v>134</v>
      </c>
      <c r="E205" s="221" t="s">
        <v>1</v>
      </c>
      <c r="F205" s="222" t="s">
        <v>135</v>
      </c>
      <c r="G205" s="220"/>
      <c r="H205" s="221" t="s">
        <v>1</v>
      </c>
      <c r="I205" s="223"/>
      <c r="J205" s="220"/>
      <c r="K205" s="220"/>
      <c r="L205" s="224"/>
      <c r="M205" s="225"/>
      <c r="N205" s="226"/>
      <c r="O205" s="226"/>
      <c r="P205" s="226"/>
      <c r="Q205" s="226"/>
      <c r="R205" s="226"/>
      <c r="S205" s="226"/>
      <c r="T205" s="227"/>
      <c r="AT205" s="228" t="s">
        <v>134</v>
      </c>
      <c r="AU205" s="228" t="s">
        <v>81</v>
      </c>
      <c r="AV205" s="11" t="s">
        <v>79</v>
      </c>
      <c r="AW205" s="11" t="s">
        <v>34</v>
      </c>
      <c r="AX205" s="11" t="s">
        <v>72</v>
      </c>
      <c r="AY205" s="228" t="s">
        <v>121</v>
      </c>
    </row>
    <row r="206" s="12" customFormat="1">
      <c r="B206" s="229"/>
      <c r="C206" s="230"/>
      <c r="D206" s="215" t="s">
        <v>134</v>
      </c>
      <c r="E206" s="231" t="s">
        <v>1</v>
      </c>
      <c r="F206" s="232" t="s">
        <v>280</v>
      </c>
      <c r="G206" s="230"/>
      <c r="H206" s="233">
        <v>1028.665</v>
      </c>
      <c r="I206" s="234"/>
      <c r="J206" s="230"/>
      <c r="K206" s="230"/>
      <c r="L206" s="235"/>
      <c r="M206" s="236"/>
      <c r="N206" s="237"/>
      <c r="O206" s="237"/>
      <c r="P206" s="237"/>
      <c r="Q206" s="237"/>
      <c r="R206" s="237"/>
      <c r="S206" s="237"/>
      <c r="T206" s="238"/>
      <c r="AT206" s="239" t="s">
        <v>134</v>
      </c>
      <c r="AU206" s="239" t="s">
        <v>81</v>
      </c>
      <c r="AV206" s="12" t="s">
        <v>81</v>
      </c>
      <c r="AW206" s="12" t="s">
        <v>34</v>
      </c>
      <c r="AX206" s="12" t="s">
        <v>72</v>
      </c>
      <c r="AY206" s="239" t="s">
        <v>121</v>
      </c>
    </row>
    <row r="207" s="12" customFormat="1">
      <c r="B207" s="229"/>
      <c r="C207" s="230"/>
      <c r="D207" s="215" t="s">
        <v>134</v>
      </c>
      <c r="E207" s="231" t="s">
        <v>1</v>
      </c>
      <c r="F207" s="232" t="s">
        <v>281</v>
      </c>
      <c r="G207" s="230"/>
      <c r="H207" s="233">
        <v>154.49500000000001</v>
      </c>
      <c r="I207" s="234"/>
      <c r="J207" s="230"/>
      <c r="K207" s="230"/>
      <c r="L207" s="235"/>
      <c r="M207" s="236"/>
      <c r="N207" s="237"/>
      <c r="O207" s="237"/>
      <c r="P207" s="237"/>
      <c r="Q207" s="237"/>
      <c r="R207" s="237"/>
      <c r="S207" s="237"/>
      <c r="T207" s="238"/>
      <c r="AT207" s="239" t="s">
        <v>134</v>
      </c>
      <c r="AU207" s="239" t="s">
        <v>81</v>
      </c>
      <c r="AV207" s="12" t="s">
        <v>81</v>
      </c>
      <c r="AW207" s="12" t="s">
        <v>34</v>
      </c>
      <c r="AX207" s="12" t="s">
        <v>72</v>
      </c>
      <c r="AY207" s="239" t="s">
        <v>121</v>
      </c>
    </row>
    <row r="208" s="12" customFormat="1">
      <c r="B208" s="229"/>
      <c r="C208" s="230"/>
      <c r="D208" s="215" t="s">
        <v>134</v>
      </c>
      <c r="E208" s="231" t="s">
        <v>1</v>
      </c>
      <c r="F208" s="232" t="s">
        <v>282</v>
      </c>
      <c r="G208" s="230"/>
      <c r="H208" s="233">
        <v>6.2149999999999999</v>
      </c>
      <c r="I208" s="234"/>
      <c r="J208" s="230"/>
      <c r="K208" s="230"/>
      <c r="L208" s="235"/>
      <c r="M208" s="236"/>
      <c r="N208" s="237"/>
      <c r="O208" s="237"/>
      <c r="P208" s="237"/>
      <c r="Q208" s="237"/>
      <c r="R208" s="237"/>
      <c r="S208" s="237"/>
      <c r="T208" s="238"/>
      <c r="AT208" s="239" t="s">
        <v>134</v>
      </c>
      <c r="AU208" s="239" t="s">
        <v>81</v>
      </c>
      <c r="AV208" s="12" t="s">
        <v>81</v>
      </c>
      <c r="AW208" s="12" t="s">
        <v>34</v>
      </c>
      <c r="AX208" s="12" t="s">
        <v>72</v>
      </c>
      <c r="AY208" s="239" t="s">
        <v>121</v>
      </c>
    </row>
    <row r="209" s="12" customFormat="1">
      <c r="B209" s="229"/>
      <c r="C209" s="230"/>
      <c r="D209" s="215" t="s">
        <v>134</v>
      </c>
      <c r="E209" s="231" t="s">
        <v>1</v>
      </c>
      <c r="F209" s="232" t="s">
        <v>283</v>
      </c>
      <c r="G209" s="230"/>
      <c r="H209" s="233">
        <v>1183.1710000000001</v>
      </c>
      <c r="I209" s="234"/>
      <c r="J209" s="230"/>
      <c r="K209" s="230"/>
      <c r="L209" s="235"/>
      <c r="M209" s="236"/>
      <c r="N209" s="237"/>
      <c r="O209" s="237"/>
      <c r="P209" s="237"/>
      <c r="Q209" s="237"/>
      <c r="R209" s="237"/>
      <c r="S209" s="237"/>
      <c r="T209" s="238"/>
      <c r="AT209" s="239" t="s">
        <v>134</v>
      </c>
      <c r="AU209" s="239" t="s">
        <v>81</v>
      </c>
      <c r="AV209" s="12" t="s">
        <v>81</v>
      </c>
      <c r="AW209" s="12" t="s">
        <v>34</v>
      </c>
      <c r="AX209" s="12" t="s">
        <v>72</v>
      </c>
      <c r="AY209" s="239" t="s">
        <v>121</v>
      </c>
    </row>
    <row r="210" s="13" customFormat="1">
      <c r="B210" s="240"/>
      <c r="C210" s="241"/>
      <c r="D210" s="215" t="s">
        <v>134</v>
      </c>
      <c r="E210" s="242" t="s">
        <v>1</v>
      </c>
      <c r="F210" s="243" t="s">
        <v>151</v>
      </c>
      <c r="G210" s="241"/>
      <c r="H210" s="244">
        <v>2372.5459999999998</v>
      </c>
      <c r="I210" s="245"/>
      <c r="J210" s="241"/>
      <c r="K210" s="241"/>
      <c r="L210" s="246"/>
      <c r="M210" s="247"/>
      <c r="N210" s="248"/>
      <c r="O210" s="248"/>
      <c r="P210" s="248"/>
      <c r="Q210" s="248"/>
      <c r="R210" s="248"/>
      <c r="S210" s="248"/>
      <c r="T210" s="249"/>
      <c r="AT210" s="250" t="s">
        <v>134</v>
      </c>
      <c r="AU210" s="250" t="s">
        <v>81</v>
      </c>
      <c r="AV210" s="13" t="s">
        <v>128</v>
      </c>
      <c r="AW210" s="13" t="s">
        <v>34</v>
      </c>
      <c r="AX210" s="13" t="s">
        <v>79</v>
      </c>
      <c r="AY210" s="250" t="s">
        <v>121</v>
      </c>
    </row>
    <row r="211" s="1" customFormat="1" ht="16.5" customHeight="1">
      <c r="B211" s="36"/>
      <c r="C211" s="203" t="s">
        <v>7</v>
      </c>
      <c r="D211" s="203" t="s">
        <v>123</v>
      </c>
      <c r="E211" s="204" t="s">
        <v>284</v>
      </c>
      <c r="F211" s="205" t="s">
        <v>285</v>
      </c>
      <c r="G211" s="206" t="s">
        <v>231</v>
      </c>
      <c r="H211" s="207">
        <v>0.023</v>
      </c>
      <c r="I211" s="208"/>
      <c r="J211" s="209">
        <f>ROUND(I211*H211,2)</f>
        <v>0</v>
      </c>
      <c r="K211" s="205" t="s">
        <v>127</v>
      </c>
      <c r="L211" s="41"/>
      <c r="M211" s="210" t="s">
        <v>1</v>
      </c>
      <c r="N211" s="211" t="s">
        <v>43</v>
      </c>
      <c r="O211" s="77"/>
      <c r="P211" s="212">
        <f>O211*H211</f>
        <v>0</v>
      </c>
      <c r="Q211" s="212">
        <v>0</v>
      </c>
      <c r="R211" s="212">
        <f>Q211*H211</f>
        <v>0</v>
      </c>
      <c r="S211" s="212">
        <v>0</v>
      </c>
      <c r="T211" s="213">
        <f>S211*H211</f>
        <v>0</v>
      </c>
      <c r="AR211" s="15" t="s">
        <v>128</v>
      </c>
      <c r="AT211" s="15" t="s">
        <v>123</v>
      </c>
      <c r="AU211" s="15" t="s">
        <v>81</v>
      </c>
      <c r="AY211" s="15" t="s">
        <v>121</v>
      </c>
      <c r="BE211" s="214">
        <f>IF(N211="základní",J211,0)</f>
        <v>0</v>
      </c>
      <c r="BF211" s="214">
        <f>IF(N211="snížená",J211,0)</f>
        <v>0</v>
      </c>
      <c r="BG211" s="214">
        <f>IF(N211="zákl. přenesená",J211,0)</f>
        <v>0</v>
      </c>
      <c r="BH211" s="214">
        <f>IF(N211="sníž. přenesená",J211,0)</f>
        <v>0</v>
      </c>
      <c r="BI211" s="214">
        <f>IF(N211="nulová",J211,0)</f>
        <v>0</v>
      </c>
      <c r="BJ211" s="15" t="s">
        <v>79</v>
      </c>
      <c r="BK211" s="214">
        <f>ROUND(I211*H211,2)</f>
        <v>0</v>
      </c>
      <c r="BL211" s="15" t="s">
        <v>128</v>
      </c>
      <c r="BM211" s="15" t="s">
        <v>286</v>
      </c>
    </row>
    <row r="212" s="1" customFormat="1">
      <c r="B212" s="36"/>
      <c r="C212" s="37"/>
      <c r="D212" s="215" t="s">
        <v>130</v>
      </c>
      <c r="E212" s="37"/>
      <c r="F212" s="216" t="s">
        <v>287</v>
      </c>
      <c r="G212" s="37"/>
      <c r="H212" s="37"/>
      <c r="I212" s="129"/>
      <c r="J212" s="37"/>
      <c r="K212" s="37"/>
      <c r="L212" s="41"/>
      <c r="M212" s="217"/>
      <c r="N212" s="77"/>
      <c r="O212" s="77"/>
      <c r="P212" s="77"/>
      <c r="Q212" s="77"/>
      <c r="R212" s="77"/>
      <c r="S212" s="77"/>
      <c r="T212" s="78"/>
      <c r="AT212" s="15" t="s">
        <v>130</v>
      </c>
      <c r="AU212" s="15" t="s">
        <v>81</v>
      </c>
    </row>
    <row r="213" s="1" customFormat="1">
      <c r="B213" s="36"/>
      <c r="C213" s="37"/>
      <c r="D213" s="215" t="s">
        <v>132</v>
      </c>
      <c r="E213" s="37"/>
      <c r="F213" s="218" t="s">
        <v>288</v>
      </c>
      <c r="G213" s="37"/>
      <c r="H213" s="37"/>
      <c r="I213" s="129"/>
      <c r="J213" s="37"/>
      <c r="K213" s="37"/>
      <c r="L213" s="41"/>
      <c r="M213" s="217"/>
      <c r="N213" s="77"/>
      <c r="O213" s="77"/>
      <c r="P213" s="77"/>
      <c r="Q213" s="77"/>
      <c r="R213" s="77"/>
      <c r="S213" s="77"/>
      <c r="T213" s="78"/>
      <c r="AT213" s="15" t="s">
        <v>132</v>
      </c>
      <c r="AU213" s="15" t="s">
        <v>81</v>
      </c>
    </row>
    <row r="214" s="11" customFormat="1">
      <c r="B214" s="219"/>
      <c r="C214" s="220"/>
      <c r="D214" s="215" t="s">
        <v>134</v>
      </c>
      <c r="E214" s="221" t="s">
        <v>1</v>
      </c>
      <c r="F214" s="222" t="s">
        <v>135</v>
      </c>
      <c r="G214" s="220"/>
      <c r="H214" s="221" t="s">
        <v>1</v>
      </c>
      <c r="I214" s="223"/>
      <c r="J214" s="220"/>
      <c r="K214" s="220"/>
      <c r="L214" s="224"/>
      <c r="M214" s="225"/>
      <c r="N214" s="226"/>
      <c r="O214" s="226"/>
      <c r="P214" s="226"/>
      <c r="Q214" s="226"/>
      <c r="R214" s="226"/>
      <c r="S214" s="226"/>
      <c r="T214" s="227"/>
      <c r="AT214" s="228" t="s">
        <v>134</v>
      </c>
      <c r="AU214" s="228" t="s">
        <v>81</v>
      </c>
      <c r="AV214" s="11" t="s">
        <v>79</v>
      </c>
      <c r="AW214" s="11" t="s">
        <v>34</v>
      </c>
      <c r="AX214" s="11" t="s">
        <v>72</v>
      </c>
      <c r="AY214" s="228" t="s">
        <v>121</v>
      </c>
    </row>
    <row r="215" s="11" customFormat="1">
      <c r="B215" s="219"/>
      <c r="C215" s="220"/>
      <c r="D215" s="215" t="s">
        <v>134</v>
      </c>
      <c r="E215" s="221" t="s">
        <v>1</v>
      </c>
      <c r="F215" s="222" t="s">
        <v>289</v>
      </c>
      <c r="G215" s="220"/>
      <c r="H215" s="221" t="s">
        <v>1</v>
      </c>
      <c r="I215" s="223"/>
      <c r="J215" s="220"/>
      <c r="K215" s="220"/>
      <c r="L215" s="224"/>
      <c r="M215" s="225"/>
      <c r="N215" s="226"/>
      <c r="O215" s="226"/>
      <c r="P215" s="226"/>
      <c r="Q215" s="226"/>
      <c r="R215" s="226"/>
      <c r="S215" s="226"/>
      <c r="T215" s="227"/>
      <c r="AT215" s="228" t="s">
        <v>134</v>
      </c>
      <c r="AU215" s="228" t="s">
        <v>81</v>
      </c>
      <c r="AV215" s="11" t="s">
        <v>79</v>
      </c>
      <c r="AW215" s="11" t="s">
        <v>34</v>
      </c>
      <c r="AX215" s="11" t="s">
        <v>72</v>
      </c>
      <c r="AY215" s="228" t="s">
        <v>121</v>
      </c>
    </row>
    <row r="216" s="12" customFormat="1">
      <c r="B216" s="229"/>
      <c r="C216" s="230"/>
      <c r="D216" s="215" t="s">
        <v>134</v>
      </c>
      <c r="E216" s="231" t="s">
        <v>1</v>
      </c>
      <c r="F216" s="232" t="s">
        <v>290</v>
      </c>
      <c r="G216" s="230"/>
      <c r="H216" s="233">
        <v>0.023</v>
      </c>
      <c r="I216" s="234"/>
      <c r="J216" s="230"/>
      <c r="K216" s="230"/>
      <c r="L216" s="235"/>
      <c r="M216" s="236"/>
      <c r="N216" s="237"/>
      <c r="O216" s="237"/>
      <c r="P216" s="237"/>
      <c r="Q216" s="237"/>
      <c r="R216" s="237"/>
      <c r="S216" s="237"/>
      <c r="T216" s="238"/>
      <c r="AT216" s="239" t="s">
        <v>134</v>
      </c>
      <c r="AU216" s="239" t="s">
        <v>81</v>
      </c>
      <c r="AV216" s="12" t="s">
        <v>81</v>
      </c>
      <c r="AW216" s="12" t="s">
        <v>34</v>
      </c>
      <c r="AX216" s="12" t="s">
        <v>79</v>
      </c>
      <c r="AY216" s="239" t="s">
        <v>121</v>
      </c>
    </row>
    <row r="217" s="1" customFormat="1" ht="16.5" customHeight="1">
      <c r="B217" s="36"/>
      <c r="C217" s="251" t="s">
        <v>291</v>
      </c>
      <c r="D217" s="251" t="s">
        <v>248</v>
      </c>
      <c r="E217" s="252" t="s">
        <v>292</v>
      </c>
      <c r="F217" s="253" t="s">
        <v>293</v>
      </c>
      <c r="G217" s="254" t="s">
        <v>270</v>
      </c>
      <c r="H217" s="255">
        <v>23.038</v>
      </c>
      <c r="I217" s="256"/>
      <c r="J217" s="257">
        <f>ROUND(I217*H217,2)</f>
        <v>0</v>
      </c>
      <c r="K217" s="253" t="s">
        <v>1</v>
      </c>
      <c r="L217" s="258"/>
      <c r="M217" s="259" t="s">
        <v>1</v>
      </c>
      <c r="N217" s="260" t="s">
        <v>43</v>
      </c>
      <c r="O217" s="77"/>
      <c r="P217" s="212">
        <f>O217*H217</f>
        <v>0</v>
      </c>
      <c r="Q217" s="212">
        <v>0.001</v>
      </c>
      <c r="R217" s="212">
        <f>Q217*H217</f>
        <v>0.023037999999999999</v>
      </c>
      <c r="S217" s="212">
        <v>0</v>
      </c>
      <c r="T217" s="213">
        <f>S217*H217</f>
        <v>0</v>
      </c>
      <c r="AR217" s="15" t="s">
        <v>179</v>
      </c>
      <c r="AT217" s="15" t="s">
        <v>248</v>
      </c>
      <c r="AU217" s="15" t="s">
        <v>81</v>
      </c>
      <c r="AY217" s="15" t="s">
        <v>121</v>
      </c>
      <c r="BE217" s="214">
        <f>IF(N217="základní",J217,0)</f>
        <v>0</v>
      </c>
      <c r="BF217" s="214">
        <f>IF(N217="snížená",J217,0)</f>
        <v>0</v>
      </c>
      <c r="BG217" s="214">
        <f>IF(N217="zákl. přenesená",J217,0)</f>
        <v>0</v>
      </c>
      <c r="BH217" s="214">
        <f>IF(N217="sníž. přenesená",J217,0)</f>
        <v>0</v>
      </c>
      <c r="BI217" s="214">
        <f>IF(N217="nulová",J217,0)</f>
        <v>0</v>
      </c>
      <c r="BJ217" s="15" t="s">
        <v>79</v>
      </c>
      <c r="BK217" s="214">
        <f>ROUND(I217*H217,2)</f>
        <v>0</v>
      </c>
      <c r="BL217" s="15" t="s">
        <v>128</v>
      </c>
      <c r="BM217" s="15" t="s">
        <v>294</v>
      </c>
    </row>
    <row r="218" s="1" customFormat="1">
      <c r="B218" s="36"/>
      <c r="C218" s="37"/>
      <c r="D218" s="215" t="s">
        <v>130</v>
      </c>
      <c r="E218" s="37"/>
      <c r="F218" s="216" t="s">
        <v>293</v>
      </c>
      <c r="G218" s="37"/>
      <c r="H218" s="37"/>
      <c r="I218" s="129"/>
      <c r="J218" s="37"/>
      <c r="K218" s="37"/>
      <c r="L218" s="41"/>
      <c r="M218" s="217"/>
      <c r="N218" s="77"/>
      <c r="O218" s="77"/>
      <c r="P218" s="77"/>
      <c r="Q218" s="77"/>
      <c r="R218" s="77"/>
      <c r="S218" s="77"/>
      <c r="T218" s="78"/>
      <c r="AT218" s="15" t="s">
        <v>130</v>
      </c>
      <c r="AU218" s="15" t="s">
        <v>81</v>
      </c>
    </row>
    <row r="219" s="12" customFormat="1">
      <c r="B219" s="229"/>
      <c r="C219" s="230"/>
      <c r="D219" s="215" t="s">
        <v>134</v>
      </c>
      <c r="E219" s="231" t="s">
        <v>1</v>
      </c>
      <c r="F219" s="232" t="s">
        <v>295</v>
      </c>
      <c r="G219" s="230"/>
      <c r="H219" s="233">
        <v>23.038</v>
      </c>
      <c r="I219" s="234"/>
      <c r="J219" s="230"/>
      <c r="K219" s="230"/>
      <c r="L219" s="235"/>
      <c r="M219" s="236"/>
      <c r="N219" s="237"/>
      <c r="O219" s="237"/>
      <c r="P219" s="237"/>
      <c r="Q219" s="237"/>
      <c r="R219" s="237"/>
      <c r="S219" s="237"/>
      <c r="T219" s="238"/>
      <c r="AT219" s="239" t="s">
        <v>134</v>
      </c>
      <c r="AU219" s="239" t="s">
        <v>81</v>
      </c>
      <c r="AV219" s="12" t="s">
        <v>81</v>
      </c>
      <c r="AW219" s="12" t="s">
        <v>34</v>
      </c>
      <c r="AX219" s="12" t="s">
        <v>79</v>
      </c>
      <c r="AY219" s="239" t="s">
        <v>121</v>
      </c>
    </row>
    <row r="220" s="10" customFormat="1" ht="22.8" customHeight="1">
      <c r="B220" s="187"/>
      <c r="C220" s="188"/>
      <c r="D220" s="189" t="s">
        <v>71</v>
      </c>
      <c r="E220" s="201" t="s">
        <v>81</v>
      </c>
      <c r="F220" s="201" t="s">
        <v>296</v>
      </c>
      <c r="G220" s="188"/>
      <c r="H220" s="188"/>
      <c r="I220" s="191"/>
      <c r="J220" s="202">
        <f>BK220</f>
        <v>0</v>
      </c>
      <c r="K220" s="188"/>
      <c r="L220" s="193"/>
      <c r="M220" s="194"/>
      <c r="N220" s="195"/>
      <c r="O220" s="195"/>
      <c r="P220" s="196">
        <f>SUM(P221:P240)</f>
        <v>0</v>
      </c>
      <c r="Q220" s="195"/>
      <c r="R220" s="196">
        <f>SUM(R221:R240)</f>
        <v>342.82069936799996</v>
      </c>
      <c r="S220" s="195"/>
      <c r="T220" s="197">
        <f>SUM(T221:T240)</f>
        <v>0</v>
      </c>
      <c r="AR220" s="198" t="s">
        <v>79</v>
      </c>
      <c r="AT220" s="199" t="s">
        <v>71</v>
      </c>
      <c r="AU220" s="199" t="s">
        <v>79</v>
      </c>
      <c r="AY220" s="198" t="s">
        <v>121</v>
      </c>
      <c r="BK220" s="200">
        <f>SUM(BK221:BK240)</f>
        <v>0</v>
      </c>
    </row>
    <row r="221" s="1" customFormat="1" ht="16.5" customHeight="1">
      <c r="B221" s="36"/>
      <c r="C221" s="203" t="s">
        <v>297</v>
      </c>
      <c r="D221" s="203" t="s">
        <v>123</v>
      </c>
      <c r="E221" s="204" t="s">
        <v>298</v>
      </c>
      <c r="F221" s="205" t="s">
        <v>299</v>
      </c>
      <c r="G221" s="206" t="s">
        <v>190</v>
      </c>
      <c r="H221" s="207">
        <v>34.229999999999997</v>
      </c>
      <c r="I221" s="208"/>
      <c r="J221" s="209">
        <f>ROUND(I221*H221,2)</f>
        <v>0</v>
      </c>
      <c r="K221" s="205" t="s">
        <v>127</v>
      </c>
      <c r="L221" s="41"/>
      <c r="M221" s="210" t="s">
        <v>1</v>
      </c>
      <c r="N221" s="211" t="s">
        <v>43</v>
      </c>
      <c r="O221" s="77"/>
      <c r="P221" s="212">
        <f>O221*H221</f>
        <v>0</v>
      </c>
      <c r="Q221" s="212">
        <v>0</v>
      </c>
      <c r="R221" s="212">
        <f>Q221*H221</f>
        <v>0</v>
      </c>
      <c r="S221" s="212">
        <v>0</v>
      </c>
      <c r="T221" s="213">
        <f>S221*H221</f>
        <v>0</v>
      </c>
      <c r="AR221" s="15" t="s">
        <v>128</v>
      </c>
      <c r="AT221" s="15" t="s">
        <v>123</v>
      </c>
      <c r="AU221" s="15" t="s">
        <v>81</v>
      </c>
      <c r="AY221" s="15" t="s">
        <v>121</v>
      </c>
      <c r="BE221" s="214">
        <f>IF(N221="základní",J221,0)</f>
        <v>0</v>
      </c>
      <c r="BF221" s="214">
        <f>IF(N221="snížená",J221,0)</f>
        <v>0</v>
      </c>
      <c r="BG221" s="214">
        <f>IF(N221="zákl. přenesená",J221,0)</f>
        <v>0</v>
      </c>
      <c r="BH221" s="214">
        <f>IF(N221="sníž. přenesená",J221,0)</f>
        <v>0</v>
      </c>
      <c r="BI221" s="214">
        <f>IF(N221="nulová",J221,0)</f>
        <v>0</v>
      </c>
      <c r="BJ221" s="15" t="s">
        <v>79</v>
      </c>
      <c r="BK221" s="214">
        <f>ROUND(I221*H221,2)</f>
        <v>0</v>
      </c>
      <c r="BL221" s="15" t="s">
        <v>128</v>
      </c>
      <c r="BM221" s="15" t="s">
        <v>300</v>
      </c>
    </row>
    <row r="222" s="1" customFormat="1">
      <c r="B222" s="36"/>
      <c r="C222" s="37"/>
      <c r="D222" s="215" t="s">
        <v>130</v>
      </c>
      <c r="E222" s="37"/>
      <c r="F222" s="216" t="s">
        <v>301</v>
      </c>
      <c r="G222" s="37"/>
      <c r="H222" s="37"/>
      <c r="I222" s="129"/>
      <c r="J222" s="37"/>
      <c r="K222" s="37"/>
      <c r="L222" s="41"/>
      <c r="M222" s="217"/>
      <c r="N222" s="77"/>
      <c r="O222" s="77"/>
      <c r="P222" s="77"/>
      <c r="Q222" s="77"/>
      <c r="R222" s="77"/>
      <c r="S222" s="77"/>
      <c r="T222" s="78"/>
      <c r="AT222" s="15" t="s">
        <v>130</v>
      </c>
      <c r="AU222" s="15" t="s">
        <v>81</v>
      </c>
    </row>
    <row r="223" s="1" customFormat="1">
      <c r="B223" s="36"/>
      <c r="C223" s="37"/>
      <c r="D223" s="215" t="s">
        <v>132</v>
      </c>
      <c r="E223" s="37"/>
      <c r="F223" s="218" t="s">
        <v>302</v>
      </c>
      <c r="G223" s="37"/>
      <c r="H223" s="37"/>
      <c r="I223" s="129"/>
      <c r="J223" s="37"/>
      <c r="K223" s="37"/>
      <c r="L223" s="41"/>
      <c r="M223" s="217"/>
      <c r="N223" s="77"/>
      <c r="O223" s="77"/>
      <c r="P223" s="77"/>
      <c r="Q223" s="77"/>
      <c r="R223" s="77"/>
      <c r="S223" s="77"/>
      <c r="T223" s="78"/>
      <c r="AT223" s="15" t="s">
        <v>132</v>
      </c>
      <c r="AU223" s="15" t="s">
        <v>81</v>
      </c>
    </row>
    <row r="224" s="11" customFormat="1">
      <c r="B224" s="219"/>
      <c r="C224" s="220"/>
      <c r="D224" s="215" t="s">
        <v>134</v>
      </c>
      <c r="E224" s="221" t="s">
        <v>1</v>
      </c>
      <c r="F224" s="222" t="s">
        <v>135</v>
      </c>
      <c r="G224" s="220"/>
      <c r="H224" s="221" t="s">
        <v>1</v>
      </c>
      <c r="I224" s="223"/>
      <c r="J224" s="220"/>
      <c r="K224" s="220"/>
      <c r="L224" s="224"/>
      <c r="M224" s="225"/>
      <c r="N224" s="226"/>
      <c r="O224" s="226"/>
      <c r="P224" s="226"/>
      <c r="Q224" s="226"/>
      <c r="R224" s="226"/>
      <c r="S224" s="226"/>
      <c r="T224" s="227"/>
      <c r="AT224" s="228" t="s">
        <v>134</v>
      </c>
      <c r="AU224" s="228" t="s">
        <v>81</v>
      </c>
      <c r="AV224" s="11" t="s">
        <v>79</v>
      </c>
      <c r="AW224" s="11" t="s">
        <v>34</v>
      </c>
      <c r="AX224" s="11" t="s">
        <v>72</v>
      </c>
      <c r="AY224" s="228" t="s">
        <v>121</v>
      </c>
    </row>
    <row r="225" s="11" customFormat="1">
      <c r="B225" s="219"/>
      <c r="C225" s="220"/>
      <c r="D225" s="215" t="s">
        <v>134</v>
      </c>
      <c r="E225" s="221" t="s">
        <v>1</v>
      </c>
      <c r="F225" s="222" t="s">
        <v>303</v>
      </c>
      <c r="G225" s="220"/>
      <c r="H225" s="221" t="s">
        <v>1</v>
      </c>
      <c r="I225" s="223"/>
      <c r="J225" s="220"/>
      <c r="K225" s="220"/>
      <c r="L225" s="224"/>
      <c r="M225" s="225"/>
      <c r="N225" s="226"/>
      <c r="O225" s="226"/>
      <c r="P225" s="226"/>
      <c r="Q225" s="226"/>
      <c r="R225" s="226"/>
      <c r="S225" s="226"/>
      <c r="T225" s="227"/>
      <c r="AT225" s="228" t="s">
        <v>134</v>
      </c>
      <c r="AU225" s="228" t="s">
        <v>81</v>
      </c>
      <c r="AV225" s="11" t="s">
        <v>79</v>
      </c>
      <c r="AW225" s="11" t="s">
        <v>34</v>
      </c>
      <c r="AX225" s="11" t="s">
        <v>72</v>
      </c>
      <c r="AY225" s="228" t="s">
        <v>121</v>
      </c>
    </row>
    <row r="226" s="12" customFormat="1">
      <c r="B226" s="229"/>
      <c r="C226" s="230"/>
      <c r="D226" s="215" t="s">
        <v>134</v>
      </c>
      <c r="E226" s="231" t="s">
        <v>1</v>
      </c>
      <c r="F226" s="232" t="s">
        <v>304</v>
      </c>
      <c r="G226" s="230"/>
      <c r="H226" s="233">
        <v>16.314</v>
      </c>
      <c r="I226" s="234"/>
      <c r="J226" s="230"/>
      <c r="K226" s="230"/>
      <c r="L226" s="235"/>
      <c r="M226" s="236"/>
      <c r="N226" s="237"/>
      <c r="O226" s="237"/>
      <c r="P226" s="237"/>
      <c r="Q226" s="237"/>
      <c r="R226" s="237"/>
      <c r="S226" s="237"/>
      <c r="T226" s="238"/>
      <c r="AT226" s="239" t="s">
        <v>134</v>
      </c>
      <c r="AU226" s="239" t="s">
        <v>81</v>
      </c>
      <c r="AV226" s="12" t="s">
        <v>81</v>
      </c>
      <c r="AW226" s="12" t="s">
        <v>34</v>
      </c>
      <c r="AX226" s="12" t="s">
        <v>72</v>
      </c>
      <c r="AY226" s="239" t="s">
        <v>121</v>
      </c>
    </row>
    <row r="227" s="11" customFormat="1">
      <c r="B227" s="219"/>
      <c r="C227" s="220"/>
      <c r="D227" s="215" t="s">
        <v>134</v>
      </c>
      <c r="E227" s="221" t="s">
        <v>1</v>
      </c>
      <c r="F227" s="222" t="s">
        <v>305</v>
      </c>
      <c r="G227" s="220"/>
      <c r="H227" s="221" t="s">
        <v>1</v>
      </c>
      <c r="I227" s="223"/>
      <c r="J227" s="220"/>
      <c r="K227" s="220"/>
      <c r="L227" s="224"/>
      <c r="M227" s="225"/>
      <c r="N227" s="226"/>
      <c r="O227" s="226"/>
      <c r="P227" s="226"/>
      <c r="Q227" s="226"/>
      <c r="R227" s="226"/>
      <c r="S227" s="226"/>
      <c r="T227" s="227"/>
      <c r="AT227" s="228" t="s">
        <v>134</v>
      </c>
      <c r="AU227" s="228" t="s">
        <v>81</v>
      </c>
      <c r="AV227" s="11" t="s">
        <v>79</v>
      </c>
      <c r="AW227" s="11" t="s">
        <v>34</v>
      </c>
      <c r="AX227" s="11" t="s">
        <v>72</v>
      </c>
      <c r="AY227" s="228" t="s">
        <v>121</v>
      </c>
    </row>
    <row r="228" s="12" customFormat="1">
      <c r="B228" s="229"/>
      <c r="C228" s="230"/>
      <c r="D228" s="215" t="s">
        <v>134</v>
      </c>
      <c r="E228" s="231" t="s">
        <v>1</v>
      </c>
      <c r="F228" s="232" t="s">
        <v>306</v>
      </c>
      <c r="G228" s="230"/>
      <c r="H228" s="233">
        <v>17.916</v>
      </c>
      <c r="I228" s="234"/>
      <c r="J228" s="230"/>
      <c r="K228" s="230"/>
      <c r="L228" s="235"/>
      <c r="M228" s="236"/>
      <c r="N228" s="237"/>
      <c r="O228" s="237"/>
      <c r="P228" s="237"/>
      <c r="Q228" s="237"/>
      <c r="R228" s="237"/>
      <c r="S228" s="237"/>
      <c r="T228" s="238"/>
      <c r="AT228" s="239" t="s">
        <v>134</v>
      </c>
      <c r="AU228" s="239" t="s">
        <v>81</v>
      </c>
      <c r="AV228" s="12" t="s">
        <v>81</v>
      </c>
      <c r="AW228" s="12" t="s">
        <v>34</v>
      </c>
      <c r="AX228" s="12" t="s">
        <v>72</v>
      </c>
      <c r="AY228" s="239" t="s">
        <v>121</v>
      </c>
    </row>
    <row r="229" s="13" customFormat="1">
      <c r="B229" s="240"/>
      <c r="C229" s="241"/>
      <c r="D229" s="215" t="s">
        <v>134</v>
      </c>
      <c r="E229" s="242" t="s">
        <v>1</v>
      </c>
      <c r="F229" s="243" t="s">
        <v>151</v>
      </c>
      <c r="G229" s="241"/>
      <c r="H229" s="244">
        <v>34.229999999999997</v>
      </c>
      <c r="I229" s="245"/>
      <c r="J229" s="241"/>
      <c r="K229" s="241"/>
      <c r="L229" s="246"/>
      <c r="M229" s="247"/>
      <c r="N229" s="248"/>
      <c r="O229" s="248"/>
      <c r="P229" s="248"/>
      <c r="Q229" s="248"/>
      <c r="R229" s="248"/>
      <c r="S229" s="248"/>
      <c r="T229" s="249"/>
      <c r="AT229" s="250" t="s">
        <v>134</v>
      </c>
      <c r="AU229" s="250" t="s">
        <v>81</v>
      </c>
      <c r="AV229" s="13" t="s">
        <v>128</v>
      </c>
      <c r="AW229" s="13" t="s">
        <v>34</v>
      </c>
      <c r="AX229" s="13" t="s">
        <v>79</v>
      </c>
      <c r="AY229" s="250" t="s">
        <v>121</v>
      </c>
    </row>
    <row r="230" s="1" customFormat="1" ht="16.5" customHeight="1">
      <c r="B230" s="36"/>
      <c r="C230" s="203" t="s">
        <v>307</v>
      </c>
      <c r="D230" s="203" t="s">
        <v>123</v>
      </c>
      <c r="E230" s="204" t="s">
        <v>308</v>
      </c>
      <c r="F230" s="205" t="s">
        <v>309</v>
      </c>
      <c r="G230" s="206" t="s">
        <v>182</v>
      </c>
      <c r="H230" s="207">
        <v>143.33000000000001</v>
      </c>
      <c r="I230" s="208"/>
      <c r="J230" s="209">
        <f>ROUND(I230*H230,2)</f>
        <v>0</v>
      </c>
      <c r="K230" s="205" t="s">
        <v>127</v>
      </c>
      <c r="L230" s="41"/>
      <c r="M230" s="210" t="s">
        <v>1</v>
      </c>
      <c r="N230" s="211" t="s">
        <v>43</v>
      </c>
      <c r="O230" s="77"/>
      <c r="P230" s="212">
        <f>O230*H230</f>
        <v>0</v>
      </c>
      <c r="Q230" s="212">
        <v>0.00048959999999999997</v>
      </c>
      <c r="R230" s="212">
        <f>Q230*H230</f>
        <v>0.070174368000000001</v>
      </c>
      <c r="S230" s="212">
        <v>0</v>
      </c>
      <c r="T230" s="213">
        <f>S230*H230</f>
        <v>0</v>
      </c>
      <c r="AR230" s="15" t="s">
        <v>128</v>
      </c>
      <c r="AT230" s="15" t="s">
        <v>123</v>
      </c>
      <c r="AU230" s="15" t="s">
        <v>81</v>
      </c>
      <c r="AY230" s="15" t="s">
        <v>121</v>
      </c>
      <c r="BE230" s="214">
        <f>IF(N230="základní",J230,0)</f>
        <v>0</v>
      </c>
      <c r="BF230" s="214">
        <f>IF(N230="snížená",J230,0)</f>
        <v>0</v>
      </c>
      <c r="BG230" s="214">
        <f>IF(N230="zákl. přenesená",J230,0)</f>
        <v>0</v>
      </c>
      <c r="BH230" s="214">
        <f>IF(N230="sníž. přenesená",J230,0)</f>
        <v>0</v>
      </c>
      <c r="BI230" s="214">
        <f>IF(N230="nulová",J230,0)</f>
        <v>0</v>
      </c>
      <c r="BJ230" s="15" t="s">
        <v>79</v>
      </c>
      <c r="BK230" s="214">
        <f>ROUND(I230*H230,2)</f>
        <v>0</v>
      </c>
      <c r="BL230" s="15" t="s">
        <v>128</v>
      </c>
      <c r="BM230" s="15" t="s">
        <v>310</v>
      </c>
    </row>
    <row r="231" s="1" customFormat="1">
      <c r="B231" s="36"/>
      <c r="C231" s="37"/>
      <c r="D231" s="215" t="s">
        <v>130</v>
      </c>
      <c r="E231" s="37"/>
      <c r="F231" s="216" t="s">
        <v>311</v>
      </c>
      <c r="G231" s="37"/>
      <c r="H231" s="37"/>
      <c r="I231" s="129"/>
      <c r="J231" s="37"/>
      <c r="K231" s="37"/>
      <c r="L231" s="41"/>
      <c r="M231" s="217"/>
      <c r="N231" s="77"/>
      <c r="O231" s="77"/>
      <c r="P231" s="77"/>
      <c r="Q231" s="77"/>
      <c r="R231" s="77"/>
      <c r="S231" s="77"/>
      <c r="T231" s="78"/>
      <c r="AT231" s="15" t="s">
        <v>130</v>
      </c>
      <c r="AU231" s="15" t="s">
        <v>81</v>
      </c>
    </row>
    <row r="232" s="1" customFormat="1">
      <c r="B232" s="36"/>
      <c r="C232" s="37"/>
      <c r="D232" s="215" t="s">
        <v>132</v>
      </c>
      <c r="E232" s="37"/>
      <c r="F232" s="218" t="s">
        <v>312</v>
      </c>
      <c r="G232" s="37"/>
      <c r="H232" s="37"/>
      <c r="I232" s="129"/>
      <c r="J232" s="37"/>
      <c r="K232" s="37"/>
      <c r="L232" s="41"/>
      <c r="M232" s="217"/>
      <c r="N232" s="77"/>
      <c r="O232" s="77"/>
      <c r="P232" s="77"/>
      <c r="Q232" s="77"/>
      <c r="R232" s="77"/>
      <c r="S232" s="77"/>
      <c r="T232" s="78"/>
      <c r="AT232" s="15" t="s">
        <v>132</v>
      </c>
      <c r="AU232" s="15" t="s">
        <v>81</v>
      </c>
    </row>
    <row r="233" s="11" customFormat="1">
      <c r="B233" s="219"/>
      <c r="C233" s="220"/>
      <c r="D233" s="215" t="s">
        <v>134</v>
      </c>
      <c r="E233" s="221" t="s">
        <v>1</v>
      </c>
      <c r="F233" s="222" t="s">
        <v>135</v>
      </c>
      <c r="G233" s="220"/>
      <c r="H233" s="221" t="s">
        <v>1</v>
      </c>
      <c r="I233" s="223"/>
      <c r="J233" s="220"/>
      <c r="K233" s="220"/>
      <c r="L233" s="224"/>
      <c r="M233" s="225"/>
      <c r="N233" s="226"/>
      <c r="O233" s="226"/>
      <c r="P233" s="226"/>
      <c r="Q233" s="226"/>
      <c r="R233" s="226"/>
      <c r="S233" s="226"/>
      <c r="T233" s="227"/>
      <c r="AT233" s="228" t="s">
        <v>134</v>
      </c>
      <c r="AU233" s="228" t="s">
        <v>81</v>
      </c>
      <c r="AV233" s="11" t="s">
        <v>79</v>
      </c>
      <c r="AW233" s="11" t="s">
        <v>34</v>
      </c>
      <c r="AX233" s="11" t="s">
        <v>72</v>
      </c>
      <c r="AY233" s="228" t="s">
        <v>121</v>
      </c>
    </row>
    <row r="234" s="11" customFormat="1">
      <c r="B234" s="219"/>
      <c r="C234" s="220"/>
      <c r="D234" s="215" t="s">
        <v>134</v>
      </c>
      <c r="E234" s="221" t="s">
        <v>1</v>
      </c>
      <c r="F234" s="222" t="s">
        <v>313</v>
      </c>
      <c r="G234" s="220"/>
      <c r="H234" s="221" t="s">
        <v>1</v>
      </c>
      <c r="I234" s="223"/>
      <c r="J234" s="220"/>
      <c r="K234" s="220"/>
      <c r="L234" s="224"/>
      <c r="M234" s="225"/>
      <c r="N234" s="226"/>
      <c r="O234" s="226"/>
      <c r="P234" s="226"/>
      <c r="Q234" s="226"/>
      <c r="R234" s="226"/>
      <c r="S234" s="226"/>
      <c r="T234" s="227"/>
      <c r="AT234" s="228" t="s">
        <v>134</v>
      </c>
      <c r="AU234" s="228" t="s">
        <v>81</v>
      </c>
      <c r="AV234" s="11" t="s">
        <v>79</v>
      </c>
      <c r="AW234" s="11" t="s">
        <v>34</v>
      </c>
      <c r="AX234" s="11" t="s">
        <v>72</v>
      </c>
      <c r="AY234" s="228" t="s">
        <v>121</v>
      </c>
    </row>
    <row r="235" s="12" customFormat="1">
      <c r="B235" s="229"/>
      <c r="C235" s="230"/>
      <c r="D235" s="215" t="s">
        <v>134</v>
      </c>
      <c r="E235" s="231" t="s">
        <v>1</v>
      </c>
      <c r="F235" s="232" t="s">
        <v>314</v>
      </c>
      <c r="G235" s="230"/>
      <c r="H235" s="233">
        <v>143.33000000000001</v>
      </c>
      <c r="I235" s="234"/>
      <c r="J235" s="230"/>
      <c r="K235" s="230"/>
      <c r="L235" s="235"/>
      <c r="M235" s="236"/>
      <c r="N235" s="237"/>
      <c r="O235" s="237"/>
      <c r="P235" s="237"/>
      <c r="Q235" s="237"/>
      <c r="R235" s="237"/>
      <c r="S235" s="237"/>
      <c r="T235" s="238"/>
      <c r="AT235" s="239" t="s">
        <v>134</v>
      </c>
      <c r="AU235" s="239" t="s">
        <v>81</v>
      </c>
      <c r="AV235" s="12" t="s">
        <v>81</v>
      </c>
      <c r="AW235" s="12" t="s">
        <v>34</v>
      </c>
      <c r="AX235" s="12" t="s">
        <v>79</v>
      </c>
      <c r="AY235" s="239" t="s">
        <v>121</v>
      </c>
    </row>
    <row r="236" s="1" customFormat="1" ht="16.5" customHeight="1">
      <c r="B236" s="36"/>
      <c r="C236" s="203" t="s">
        <v>315</v>
      </c>
      <c r="D236" s="203" t="s">
        <v>123</v>
      </c>
      <c r="E236" s="204" t="s">
        <v>316</v>
      </c>
      <c r="F236" s="205" t="s">
        <v>317</v>
      </c>
      <c r="G236" s="206" t="s">
        <v>190</v>
      </c>
      <c r="H236" s="207">
        <v>177.476</v>
      </c>
      <c r="I236" s="208"/>
      <c r="J236" s="209">
        <f>ROUND(I236*H236,2)</f>
        <v>0</v>
      </c>
      <c r="K236" s="205" t="s">
        <v>127</v>
      </c>
      <c r="L236" s="41"/>
      <c r="M236" s="210" t="s">
        <v>1</v>
      </c>
      <c r="N236" s="211" t="s">
        <v>43</v>
      </c>
      <c r="O236" s="77"/>
      <c r="P236" s="212">
        <f>O236*H236</f>
        <v>0</v>
      </c>
      <c r="Q236" s="212">
        <v>1.9312499999999999</v>
      </c>
      <c r="R236" s="212">
        <f>Q236*H236</f>
        <v>342.75052499999998</v>
      </c>
      <c r="S236" s="212">
        <v>0</v>
      </c>
      <c r="T236" s="213">
        <f>S236*H236</f>
        <v>0</v>
      </c>
      <c r="AR236" s="15" t="s">
        <v>128</v>
      </c>
      <c r="AT236" s="15" t="s">
        <v>123</v>
      </c>
      <c r="AU236" s="15" t="s">
        <v>81</v>
      </c>
      <c r="AY236" s="15" t="s">
        <v>121</v>
      </c>
      <c r="BE236" s="214">
        <f>IF(N236="základní",J236,0)</f>
        <v>0</v>
      </c>
      <c r="BF236" s="214">
        <f>IF(N236="snížená",J236,0)</f>
        <v>0</v>
      </c>
      <c r="BG236" s="214">
        <f>IF(N236="zákl. přenesená",J236,0)</f>
        <v>0</v>
      </c>
      <c r="BH236" s="214">
        <f>IF(N236="sníž. přenesená",J236,0)</f>
        <v>0</v>
      </c>
      <c r="BI236" s="214">
        <f>IF(N236="nulová",J236,0)</f>
        <v>0</v>
      </c>
      <c r="BJ236" s="15" t="s">
        <v>79</v>
      </c>
      <c r="BK236" s="214">
        <f>ROUND(I236*H236,2)</f>
        <v>0</v>
      </c>
      <c r="BL236" s="15" t="s">
        <v>128</v>
      </c>
      <c r="BM236" s="15" t="s">
        <v>318</v>
      </c>
    </row>
    <row r="237" s="1" customFormat="1">
      <c r="B237" s="36"/>
      <c r="C237" s="37"/>
      <c r="D237" s="215" t="s">
        <v>130</v>
      </c>
      <c r="E237" s="37"/>
      <c r="F237" s="216" t="s">
        <v>319</v>
      </c>
      <c r="G237" s="37"/>
      <c r="H237" s="37"/>
      <c r="I237" s="129"/>
      <c r="J237" s="37"/>
      <c r="K237" s="37"/>
      <c r="L237" s="41"/>
      <c r="M237" s="217"/>
      <c r="N237" s="77"/>
      <c r="O237" s="77"/>
      <c r="P237" s="77"/>
      <c r="Q237" s="77"/>
      <c r="R237" s="77"/>
      <c r="S237" s="77"/>
      <c r="T237" s="78"/>
      <c r="AT237" s="15" t="s">
        <v>130</v>
      </c>
      <c r="AU237" s="15" t="s">
        <v>81</v>
      </c>
    </row>
    <row r="238" s="1" customFormat="1">
      <c r="B238" s="36"/>
      <c r="C238" s="37"/>
      <c r="D238" s="215" t="s">
        <v>132</v>
      </c>
      <c r="E238" s="37"/>
      <c r="F238" s="218" t="s">
        <v>320</v>
      </c>
      <c r="G238" s="37"/>
      <c r="H238" s="37"/>
      <c r="I238" s="129"/>
      <c r="J238" s="37"/>
      <c r="K238" s="37"/>
      <c r="L238" s="41"/>
      <c r="M238" s="217"/>
      <c r="N238" s="77"/>
      <c r="O238" s="77"/>
      <c r="P238" s="77"/>
      <c r="Q238" s="77"/>
      <c r="R238" s="77"/>
      <c r="S238" s="77"/>
      <c r="T238" s="78"/>
      <c r="AT238" s="15" t="s">
        <v>132</v>
      </c>
      <c r="AU238" s="15" t="s">
        <v>81</v>
      </c>
    </row>
    <row r="239" s="11" customFormat="1">
      <c r="B239" s="219"/>
      <c r="C239" s="220"/>
      <c r="D239" s="215" t="s">
        <v>134</v>
      </c>
      <c r="E239" s="221" t="s">
        <v>1</v>
      </c>
      <c r="F239" s="222" t="s">
        <v>135</v>
      </c>
      <c r="G239" s="220"/>
      <c r="H239" s="221" t="s">
        <v>1</v>
      </c>
      <c r="I239" s="223"/>
      <c r="J239" s="220"/>
      <c r="K239" s="220"/>
      <c r="L239" s="224"/>
      <c r="M239" s="225"/>
      <c r="N239" s="226"/>
      <c r="O239" s="226"/>
      <c r="P239" s="226"/>
      <c r="Q239" s="226"/>
      <c r="R239" s="226"/>
      <c r="S239" s="226"/>
      <c r="T239" s="227"/>
      <c r="AT239" s="228" t="s">
        <v>134</v>
      </c>
      <c r="AU239" s="228" t="s">
        <v>81</v>
      </c>
      <c r="AV239" s="11" t="s">
        <v>79</v>
      </c>
      <c r="AW239" s="11" t="s">
        <v>34</v>
      </c>
      <c r="AX239" s="11" t="s">
        <v>72</v>
      </c>
      <c r="AY239" s="228" t="s">
        <v>121</v>
      </c>
    </row>
    <row r="240" s="12" customFormat="1">
      <c r="B240" s="229"/>
      <c r="C240" s="230"/>
      <c r="D240" s="215" t="s">
        <v>134</v>
      </c>
      <c r="E240" s="231" t="s">
        <v>1</v>
      </c>
      <c r="F240" s="232" t="s">
        <v>321</v>
      </c>
      <c r="G240" s="230"/>
      <c r="H240" s="233">
        <v>177.476</v>
      </c>
      <c r="I240" s="234"/>
      <c r="J240" s="230"/>
      <c r="K240" s="230"/>
      <c r="L240" s="235"/>
      <c r="M240" s="236"/>
      <c r="N240" s="237"/>
      <c r="O240" s="237"/>
      <c r="P240" s="237"/>
      <c r="Q240" s="237"/>
      <c r="R240" s="237"/>
      <c r="S240" s="237"/>
      <c r="T240" s="238"/>
      <c r="AT240" s="239" t="s">
        <v>134</v>
      </c>
      <c r="AU240" s="239" t="s">
        <v>81</v>
      </c>
      <c r="AV240" s="12" t="s">
        <v>81</v>
      </c>
      <c r="AW240" s="12" t="s">
        <v>34</v>
      </c>
      <c r="AX240" s="12" t="s">
        <v>79</v>
      </c>
      <c r="AY240" s="239" t="s">
        <v>121</v>
      </c>
    </row>
    <row r="241" s="10" customFormat="1" ht="22.8" customHeight="1">
      <c r="B241" s="187"/>
      <c r="C241" s="188"/>
      <c r="D241" s="189" t="s">
        <v>71</v>
      </c>
      <c r="E241" s="201" t="s">
        <v>144</v>
      </c>
      <c r="F241" s="201" t="s">
        <v>322</v>
      </c>
      <c r="G241" s="188"/>
      <c r="H241" s="188"/>
      <c r="I241" s="191"/>
      <c r="J241" s="202">
        <f>BK241</f>
        <v>0</v>
      </c>
      <c r="K241" s="188"/>
      <c r="L241" s="193"/>
      <c r="M241" s="194"/>
      <c r="N241" s="195"/>
      <c r="O241" s="195"/>
      <c r="P241" s="196">
        <f>SUM(P242:P246)</f>
        <v>0</v>
      </c>
      <c r="Q241" s="195"/>
      <c r="R241" s="196">
        <f>SUM(R242:R246)</f>
        <v>5.9786569343999991</v>
      </c>
      <c r="S241" s="195"/>
      <c r="T241" s="197">
        <f>SUM(T242:T246)</f>
        <v>0</v>
      </c>
      <c r="AR241" s="198" t="s">
        <v>79</v>
      </c>
      <c r="AT241" s="199" t="s">
        <v>71</v>
      </c>
      <c r="AU241" s="199" t="s">
        <v>79</v>
      </c>
      <c r="AY241" s="198" t="s">
        <v>121</v>
      </c>
      <c r="BK241" s="200">
        <f>SUM(BK242:BK246)</f>
        <v>0</v>
      </c>
    </row>
    <row r="242" s="1" customFormat="1" ht="16.5" customHeight="1">
      <c r="B242" s="36"/>
      <c r="C242" s="203" t="s">
        <v>323</v>
      </c>
      <c r="D242" s="203" t="s">
        <v>123</v>
      </c>
      <c r="E242" s="204" t="s">
        <v>324</v>
      </c>
      <c r="F242" s="205" t="s">
        <v>325</v>
      </c>
      <c r="G242" s="206" t="s">
        <v>190</v>
      </c>
      <c r="H242" s="207">
        <v>1.9199999999999999</v>
      </c>
      <c r="I242" s="208"/>
      <c r="J242" s="209">
        <f>ROUND(I242*H242,2)</f>
        <v>0</v>
      </c>
      <c r="K242" s="205" t="s">
        <v>127</v>
      </c>
      <c r="L242" s="41"/>
      <c r="M242" s="210" t="s">
        <v>1</v>
      </c>
      <c r="N242" s="211" t="s">
        <v>43</v>
      </c>
      <c r="O242" s="77"/>
      <c r="P242" s="212">
        <f>O242*H242</f>
        <v>0</v>
      </c>
      <c r="Q242" s="212">
        <v>3.1138838199999999</v>
      </c>
      <c r="R242" s="212">
        <f>Q242*H242</f>
        <v>5.9786569343999991</v>
      </c>
      <c r="S242" s="212">
        <v>0</v>
      </c>
      <c r="T242" s="213">
        <f>S242*H242</f>
        <v>0</v>
      </c>
      <c r="AR242" s="15" t="s">
        <v>128</v>
      </c>
      <c r="AT242" s="15" t="s">
        <v>123</v>
      </c>
      <c r="AU242" s="15" t="s">
        <v>81</v>
      </c>
      <c r="AY242" s="15" t="s">
        <v>121</v>
      </c>
      <c r="BE242" s="214">
        <f>IF(N242="základní",J242,0)</f>
        <v>0</v>
      </c>
      <c r="BF242" s="214">
        <f>IF(N242="snížená",J242,0)</f>
        <v>0</v>
      </c>
      <c r="BG242" s="214">
        <f>IF(N242="zákl. přenesená",J242,0)</f>
        <v>0</v>
      </c>
      <c r="BH242" s="214">
        <f>IF(N242="sníž. přenesená",J242,0)</f>
        <v>0</v>
      </c>
      <c r="BI242" s="214">
        <f>IF(N242="nulová",J242,0)</f>
        <v>0</v>
      </c>
      <c r="BJ242" s="15" t="s">
        <v>79</v>
      </c>
      <c r="BK242" s="214">
        <f>ROUND(I242*H242,2)</f>
        <v>0</v>
      </c>
      <c r="BL242" s="15" t="s">
        <v>128</v>
      </c>
      <c r="BM242" s="15" t="s">
        <v>326</v>
      </c>
    </row>
    <row r="243" s="1" customFormat="1">
      <c r="B243" s="36"/>
      <c r="C243" s="37"/>
      <c r="D243" s="215" t="s">
        <v>130</v>
      </c>
      <c r="E243" s="37"/>
      <c r="F243" s="216" t="s">
        <v>327</v>
      </c>
      <c r="G243" s="37"/>
      <c r="H243" s="37"/>
      <c r="I243" s="129"/>
      <c r="J243" s="37"/>
      <c r="K243" s="37"/>
      <c r="L243" s="41"/>
      <c r="M243" s="217"/>
      <c r="N243" s="77"/>
      <c r="O243" s="77"/>
      <c r="P243" s="77"/>
      <c r="Q243" s="77"/>
      <c r="R243" s="77"/>
      <c r="S243" s="77"/>
      <c r="T243" s="78"/>
      <c r="AT243" s="15" t="s">
        <v>130</v>
      </c>
      <c r="AU243" s="15" t="s">
        <v>81</v>
      </c>
    </row>
    <row r="244" s="1" customFormat="1">
      <c r="B244" s="36"/>
      <c r="C244" s="37"/>
      <c r="D244" s="215" t="s">
        <v>132</v>
      </c>
      <c r="E244" s="37"/>
      <c r="F244" s="218" t="s">
        <v>328</v>
      </c>
      <c r="G244" s="37"/>
      <c r="H244" s="37"/>
      <c r="I244" s="129"/>
      <c r="J244" s="37"/>
      <c r="K244" s="37"/>
      <c r="L244" s="41"/>
      <c r="M244" s="217"/>
      <c r="N244" s="77"/>
      <c r="O244" s="77"/>
      <c r="P244" s="77"/>
      <c r="Q244" s="77"/>
      <c r="R244" s="77"/>
      <c r="S244" s="77"/>
      <c r="T244" s="78"/>
      <c r="AT244" s="15" t="s">
        <v>132</v>
      </c>
      <c r="AU244" s="15" t="s">
        <v>81</v>
      </c>
    </row>
    <row r="245" s="11" customFormat="1">
      <c r="B245" s="219"/>
      <c r="C245" s="220"/>
      <c r="D245" s="215" t="s">
        <v>134</v>
      </c>
      <c r="E245" s="221" t="s">
        <v>1</v>
      </c>
      <c r="F245" s="222" t="s">
        <v>135</v>
      </c>
      <c r="G245" s="220"/>
      <c r="H245" s="221" t="s">
        <v>1</v>
      </c>
      <c r="I245" s="223"/>
      <c r="J245" s="220"/>
      <c r="K245" s="220"/>
      <c r="L245" s="224"/>
      <c r="M245" s="225"/>
      <c r="N245" s="226"/>
      <c r="O245" s="226"/>
      <c r="P245" s="226"/>
      <c r="Q245" s="226"/>
      <c r="R245" s="226"/>
      <c r="S245" s="226"/>
      <c r="T245" s="227"/>
      <c r="AT245" s="228" t="s">
        <v>134</v>
      </c>
      <c r="AU245" s="228" t="s">
        <v>81</v>
      </c>
      <c r="AV245" s="11" t="s">
        <v>79</v>
      </c>
      <c r="AW245" s="11" t="s">
        <v>34</v>
      </c>
      <c r="AX245" s="11" t="s">
        <v>72</v>
      </c>
      <c r="AY245" s="228" t="s">
        <v>121</v>
      </c>
    </row>
    <row r="246" s="12" customFormat="1">
      <c r="B246" s="229"/>
      <c r="C246" s="230"/>
      <c r="D246" s="215" t="s">
        <v>134</v>
      </c>
      <c r="E246" s="231" t="s">
        <v>1</v>
      </c>
      <c r="F246" s="232" t="s">
        <v>329</v>
      </c>
      <c r="G246" s="230"/>
      <c r="H246" s="233">
        <v>1.9199999999999999</v>
      </c>
      <c r="I246" s="234"/>
      <c r="J246" s="230"/>
      <c r="K246" s="230"/>
      <c r="L246" s="235"/>
      <c r="M246" s="236"/>
      <c r="N246" s="237"/>
      <c r="O246" s="237"/>
      <c r="P246" s="237"/>
      <c r="Q246" s="237"/>
      <c r="R246" s="237"/>
      <c r="S246" s="237"/>
      <c r="T246" s="238"/>
      <c r="AT246" s="239" t="s">
        <v>134</v>
      </c>
      <c r="AU246" s="239" t="s">
        <v>81</v>
      </c>
      <c r="AV246" s="12" t="s">
        <v>81</v>
      </c>
      <c r="AW246" s="12" t="s">
        <v>34</v>
      </c>
      <c r="AX246" s="12" t="s">
        <v>79</v>
      </c>
      <c r="AY246" s="239" t="s">
        <v>121</v>
      </c>
    </row>
    <row r="247" s="10" customFormat="1" ht="22.8" customHeight="1">
      <c r="B247" s="187"/>
      <c r="C247" s="188"/>
      <c r="D247" s="189" t="s">
        <v>71</v>
      </c>
      <c r="E247" s="201" t="s">
        <v>128</v>
      </c>
      <c r="F247" s="201" t="s">
        <v>330</v>
      </c>
      <c r="G247" s="188"/>
      <c r="H247" s="188"/>
      <c r="I247" s="191"/>
      <c r="J247" s="202">
        <f>BK247</f>
        <v>0</v>
      </c>
      <c r="K247" s="188"/>
      <c r="L247" s="193"/>
      <c r="M247" s="194"/>
      <c r="N247" s="195"/>
      <c r="O247" s="195"/>
      <c r="P247" s="196">
        <f>SUM(P248:P262)</f>
        <v>0</v>
      </c>
      <c r="Q247" s="195"/>
      <c r="R247" s="196">
        <f>SUM(R248:R262)</f>
        <v>0</v>
      </c>
      <c r="S247" s="195"/>
      <c r="T247" s="197">
        <f>SUM(T248:T262)</f>
        <v>0</v>
      </c>
      <c r="AR247" s="198" t="s">
        <v>79</v>
      </c>
      <c r="AT247" s="199" t="s">
        <v>71</v>
      </c>
      <c r="AU247" s="199" t="s">
        <v>79</v>
      </c>
      <c r="AY247" s="198" t="s">
        <v>121</v>
      </c>
      <c r="BK247" s="200">
        <f>SUM(BK248:BK262)</f>
        <v>0</v>
      </c>
    </row>
    <row r="248" s="1" customFormat="1" ht="16.5" customHeight="1">
      <c r="B248" s="36"/>
      <c r="C248" s="203" t="s">
        <v>331</v>
      </c>
      <c r="D248" s="203" t="s">
        <v>123</v>
      </c>
      <c r="E248" s="204" t="s">
        <v>332</v>
      </c>
      <c r="F248" s="205" t="s">
        <v>333</v>
      </c>
      <c r="G248" s="206" t="s">
        <v>126</v>
      </c>
      <c r="H248" s="207">
        <v>29.378</v>
      </c>
      <c r="I248" s="208"/>
      <c r="J248" s="209">
        <f>ROUND(I248*H248,2)</f>
        <v>0</v>
      </c>
      <c r="K248" s="205" t="s">
        <v>127</v>
      </c>
      <c r="L248" s="41"/>
      <c r="M248" s="210" t="s">
        <v>1</v>
      </c>
      <c r="N248" s="211" t="s">
        <v>43</v>
      </c>
      <c r="O248" s="77"/>
      <c r="P248" s="212">
        <f>O248*H248</f>
        <v>0</v>
      </c>
      <c r="Q248" s="212">
        <v>0</v>
      </c>
      <c r="R248" s="212">
        <f>Q248*H248</f>
        <v>0</v>
      </c>
      <c r="S248" s="212">
        <v>0</v>
      </c>
      <c r="T248" s="213">
        <f>S248*H248</f>
        <v>0</v>
      </c>
      <c r="AR248" s="15" t="s">
        <v>128</v>
      </c>
      <c r="AT248" s="15" t="s">
        <v>123</v>
      </c>
      <c r="AU248" s="15" t="s">
        <v>81</v>
      </c>
      <c r="AY248" s="15" t="s">
        <v>121</v>
      </c>
      <c r="BE248" s="214">
        <f>IF(N248="základní",J248,0)</f>
        <v>0</v>
      </c>
      <c r="BF248" s="214">
        <f>IF(N248="snížená",J248,0)</f>
        <v>0</v>
      </c>
      <c r="BG248" s="214">
        <f>IF(N248="zákl. přenesená",J248,0)</f>
        <v>0</v>
      </c>
      <c r="BH248" s="214">
        <f>IF(N248="sníž. přenesená",J248,0)</f>
        <v>0</v>
      </c>
      <c r="BI248" s="214">
        <f>IF(N248="nulová",J248,0)</f>
        <v>0</v>
      </c>
      <c r="BJ248" s="15" t="s">
        <v>79</v>
      </c>
      <c r="BK248" s="214">
        <f>ROUND(I248*H248,2)</f>
        <v>0</v>
      </c>
      <c r="BL248" s="15" t="s">
        <v>128</v>
      </c>
      <c r="BM248" s="15" t="s">
        <v>334</v>
      </c>
    </row>
    <row r="249" s="1" customFormat="1">
      <c r="B249" s="36"/>
      <c r="C249" s="37"/>
      <c r="D249" s="215" t="s">
        <v>130</v>
      </c>
      <c r="E249" s="37"/>
      <c r="F249" s="216" t="s">
        <v>335</v>
      </c>
      <c r="G249" s="37"/>
      <c r="H249" s="37"/>
      <c r="I249" s="129"/>
      <c r="J249" s="37"/>
      <c r="K249" s="37"/>
      <c r="L249" s="41"/>
      <c r="M249" s="217"/>
      <c r="N249" s="77"/>
      <c r="O249" s="77"/>
      <c r="P249" s="77"/>
      <c r="Q249" s="77"/>
      <c r="R249" s="77"/>
      <c r="S249" s="77"/>
      <c r="T249" s="78"/>
      <c r="AT249" s="15" t="s">
        <v>130</v>
      </c>
      <c r="AU249" s="15" t="s">
        <v>81</v>
      </c>
    </row>
    <row r="250" s="1" customFormat="1">
      <c r="B250" s="36"/>
      <c r="C250" s="37"/>
      <c r="D250" s="215" t="s">
        <v>132</v>
      </c>
      <c r="E250" s="37"/>
      <c r="F250" s="218" t="s">
        <v>336</v>
      </c>
      <c r="G250" s="37"/>
      <c r="H250" s="37"/>
      <c r="I250" s="129"/>
      <c r="J250" s="37"/>
      <c r="K250" s="37"/>
      <c r="L250" s="41"/>
      <c r="M250" s="217"/>
      <c r="N250" s="77"/>
      <c r="O250" s="77"/>
      <c r="P250" s="77"/>
      <c r="Q250" s="77"/>
      <c r="R250" s="77"/>
      <c r="S250" s="77"/>
      <c r="T250" s="78"/>
      <c r="AT250" s="15" t="s">
        <v>132</v>
      </c>
      <c r="AU250" s="15" t="s">
        <v>81</v>
      </c>
    </row>
    <row r="251" s="11" customFormat="1">
      <c r="B251" s="219"/>
      <c r="C251" s="220"/>
      <c r="D251" s="215" t="s">
        <v>134</v>
      </c>
      <c r="E251" s="221" t="s">
        <v>1</v>
      </c>
      <c r="F251" s="222" t="s">
        <v>135</v>
      </c>
      <c r="G251" s="220"/>
      <c r="H251" s="221" t="s">
        <v>1</v>
      </c>
      <c r="I251" s="223"/>
      <c r="J251" s="220"/>
      <c r="K251" s="220"/>
      <c r="L251" s="224"/>
      <c r="M251" s="225"/>
      <c r="N251" s="226"/>
      <c r="O251" s="226"/>
      <c r="P251" s="226"/>
      <c r="Q251" s="226"/>
      <c r="R251" s="226"/>
      <c r="S251" s="226"/>
      <c r="T251" s="227"/>
      <c r="AT251" s="228" t="s">
        <v>134</v>
      </c>
      <c r="AU251" s="228" t="s">
        <v>81</v>
      </c>
      <c r="AV251" s="11" t="s">
        <v>79</v>
      </c>
      <c r="AW251" s="11" t="s">
        <v>34</v>
      </c>
      <c r="AX251" s="11" t="s">
        <v>72</v>
      </c>
      <c r="AY251" s="228" t="s">
        <v>121</v>
      </c>
    </row>
    <row r="252" s="12" customFormat="1">
      <c r="B252" s="229"/>
      <c r="C252" s="230"/>
      <c r="D252" s="215" t="s">
        <v>134</v>
      </c>
      <c r="E252" s="231" t="s">
        <v>1</v>
      </c>
      <c r="F252" s="232" t="s">
        <v>337</v>
      </c>
      <c r="G252" s="230"/>
      <c r="H252" s="233">
        <v>29.378</v>
      </c>
      <c r="I252" s="234"/>
      <c r="J252" s="230"/>
      <c r="K252" s="230"/>
      <c r="L252" s="235"/>
      <c r="M252" s="236"/>
      <c r="N252" s="237"/>
      <c r="O252" s="237"/>
      <c r="P252" s="237"/>
      <c r="Q252" s="237"/>
      <c r="R252" s="237"/>
      <c r="S252" s="237"/>
      <c r="T252" s="238"/>
      <c r="AT252" s="239" t="s">
        <v>134</v>
      </c>
      <c r="AU252" s="239" t="s">
        <v>81</v>
      </c>
      <c r="AV252" s="12" t="s">
        <v>81</v>
      </c>
      <c r="AW252" s="12" t="s">
        <v>34</v>
      </c>
      <c r="AX252" s="12" t="s">
        <v>79</v>
      </c>
      <c r="AY252" s="239" t="s">
        <v>121</v>
      </c>
    </row>
    <row r="253" s="1" customFormat="1" ht="16.5" customHeight="1">
      <c r="B253" s="36"/>
      <c r="C253" s="203" t="s">
        <v>338</v>
      </c>
      <c r="D253" s="203" t="s">
        <v>123</v>
      </c>
      <c r="E253" s="204" t="s">
        <v>339</v>
      </c>
      <c r="F253" s="205" t="s">
        <v>340</v>
      </c>
      <c r="G253" s="206" t="s">
        <v>190</v>
      </c>
      <c r="H253" s="207">
        <v>13.220000000000001</v>
      </c>
      <c r="I253" s="208"/>
      <c r="J253" s="209">
        <f>ROUND(I253*H253,2)</f>
        <v>0</v>
      </c>
      <c r="K253" s="205" t="s">
        <v>127</v>
      </c>
      <c r="L253" s="41"/>
      <c r="M253" s="210" t="s">
        <v>1</v>
      </c>
      <c r="N253" s="211" t="s">
        <v>43</v>
      </c>
      <c r="O253" s="77"/>
      <c r="P253" s="212">
        <f>O253*H253</f>
        <v>0</v>
      </c>
      <c r="Q253" s="212">
        <v>0</v>
      </c>
      <c r="R253" s="212">
        <f>Q253*H253</f>
        <v>0</v>
      </c>
      <c r="S253" s="212">
        <v>0</v>
      </c>
      <c r="T253" s="213">
        <f>S253*H253</f>
        <v>0</v>
      </c>
      <c r="AR253" s="15" t="s">
        <v>128</v>
      </c>
      <c r="AT253" s="15" t="s">
        <v>123</v>
      </c>
      <c r="AU253" s="15" t="s">
        <v>81</v>
      </c>
      <c r="AY253" s="15" t="s">
        <v>121</v>
      </c>
      <c r="BE253" s="214">
        <f>IF(N253="základní",J253,0)</f>
        <v>0</v>
      </c>
      <c r="BF253" s="214">
        <f>IF(N253="snížená",J253,0)</f>
        <v>0</v>
      </c>
      <c r="BG253" s="214">
        <f>IF(N253="zákl. přenesená",J253,0)</f>
        <v>0</v>
      </c>
      <c r="BH253" s="214">
        <f>IF(N253="sníž. přenesená",J253,0)</f>
        <v>0</v>
      </c>
      <c r="BI253" s="214">
        <f>IF(N253="nulová",J253,0)</f>
        <v>0</v>
      </c>
      <c r="BJ253" s="15" t="s">
        <v>79</v>
      </c>
      <c r="BK253" s="214">
        <f>ROUND(I253*H253,2)</f>
        <v>0</v>
      </c>
      <c r="BL253" s="15" t="s">
        <v>128</v>
      </c>
      <c r="BM253" s="15" t="s">
        <v>341</v>
      </c>
    </row>
    <row r="254" s="1" customFormat="1">
      <c r="B254" s="36"/>
      <c r="C254" s="37"/>
      <c r="D254" s="215" t="s">
        <v>130</v>
      </c>
      <c r="E254" s="37"/>
      <c r="F254" s="216" t="s">
        <v>342</v>
      </c>
      <c r="G254" s="37"/>
      <c r="H254" s="37"/>
      <c r="I254" s="129"/>
      <c r="J254" s="37"/>
      <c r="K254" s="37"/>
      <c r="L254" s="41"/>
      <c r="M254" s="217"/>
      <c r="N254" s="77"/>
      <c r="O254" s="77"/>
      <c r="P254" s="77"/>
      <c r="Q254" s="77"/>
      <c r="R254" s="77"/>
      <c r="S254" s="77"/>
      <c r="T254" s="78"/>
      <c r="AT254" s="15" t="s">
        <v>130</v>
      </c>
      <c r="AU254" s="15" t="s">
        <v>81</v>
      </c>
    </row>
    <row r="255" s="1" customFormat="1">
      <c r="B255" s="36"/>
      <c r="C255" s="37"/>
      <c r="D255" s="215" t="s">
        <v>132</v>
      </c>
      <c r="E255" s="37"/>
      <c r="F255" s="218" t="s">
        <v>343</v>
      </c>
      <c r="G255" s="37"/>
      <c r="H255" s="37"/>
      <c r="I255" s="129"/>
      <c r="J255" s="37"/>
      <c r="K255" s="37"/>
      <c r="L255" s="41"/>
      <c r="M255" s="217"/>
      <c r="N255" s="77"/>
      <c r="O255" s="77"/>
      <c r="P255" s="77"/>
      <c r="Q255" s="77"/>
      <c r="R255" s="77"/>
      <c r="S255" s="77"/>
      <c r="T255" s="78"/>
      <c r="AT255" s="15" t="s">
        <v>132</v>
      </c>
      <c r="AU255" s="15" t="s">
        <v>81</v>
      </c>
    </row>
    <row r="256" s="11" customFormat="1">
      <c r="B256" s="219"/>
      <c r="C256" s="220"/>
      <c r="D256" s="215" t="s">
        <v>134</v>
      </c>
      <c r="E256" s="221" t="s">
        <v>1</v>
      </c>
      <c r="F256" s="222" t="s">
        <v>135</v>
      </c>
      <c r="G256" s="220"/>
      <c r="H256" s="221" t="s">
        <v>1</v>
      </c>
      <c r="I256" s="223"/>
      <c r="J256" s="220"/>
      <c r="K256" s="220"/>
      <c r="L256" s="224"/>
      <c r="M256" s="225"/>
      <c r="N256" s="226"/>
      <c r="O256" s="226"/>
      <c r="P256" s="226"/>
      <c r="Q256" s="226"/>
      <c r="R256" s="226"/>
      <c r="S256" s="226"/>
      <c r="T256" s="227"/>
      <c r="AT256" s="228" t="s">
        <v>134</v>
      </c>
      <c r="AU256" s="228" t="s">
        <v>81</v>
      </c>
      <c r="AV256" s="11" t="s">
        <v>79</v>
      </c>
      <c r="AW256" s="11" t="s">
        <v>34</v>
      </c>
      <c r="AX256" s="11" t="s">
        <v>72</v>
      </c>
      <c r="AY256" s="228" t="s">
        <v>121</v>
      </c>
    </row>
    <row r="257" s="12" customFormat="1">
      <c r="B257" s="229"/>
      <c r="C257" s="230"/>
      <c r="D257" s="215" t="s">
        <v>134</v>
      </c>
      <c r="E257" s="231" t="s">
        <v>1</v>
      </c>
      <c r="F257" s="232" t="s">
        <v>344</v>
      </c>
      <c r="G257" s="230"/>
      <c r="H257" s="233">
        <v>13.220000000000001</v>
      </c>
      <c r="I257" s="234"/>
      <c r="J257" s="230"/>
      <c r="K257" s="230"/>
      <c r="L257" s="235"/>
      <c r="M257" s="236"/>
      <c r="N257" s="237"/>
      <c r="O257" s="237"/>
      <c r="P257" s="237"/>
      <c r="Q257" s="237"/>
      <c r="R257" s="237"/>
      <c r="S257" s="237"/>
      <c r="T257" s="238"/>
      <c r="AT257" s="239" t="s">
        <v>134</v>
      </c>
      <c r="AU257" s="239" t="s">
        <v>81</v>
      </c>
      <c r="AV257" s="12" t="s">
        <v>81</v>
      </c>
      <c r="AW257" s="12" t="s">
        <v>34</v>
      </c>
      <c r="AX257" s="12" t="s">
        <v>79</v>
      </c>
      <c r="AY257" s="239" t="s">
        <v>121</v>
      </c>
    </row>
    <row r="258" s="1" customFormat="1" ht="16.5" customHeight="1">
      <c r="B258" s="36"/>
      <c r="C258" s="203" t="s">
        <v>345</v>
      </c>
      <c r="D258" s="203" t="s">
        <v>123</v>
      </c>
      <c r="E258" s="204" t="s">
        <v>346</v>
      </c>
      <c r="F258" s="205" t="s">
        <v>347</v>
      </c>
      <c r="G258" s="206" t="s">
        <v>190</v>
      </c>
      <c r="H258" s="207">
        <v>1.6890000000000001</v>
      </c>
      <c r="I258" s="208"/>
      <c r="J258" s="209">
        <f>ROUND(I258*H258,2)</f>
        <v>0</v>
      </c>
      <c r="K258" s="205" t="s">
        <v>127</v>
      </c>
      <c r="L258" s="41"/>
      <c r="M258" s="210" t="s">
        <v>1</v>
      </c>
      <c r="N258" s="211" t="s">
        <v>43</v>
      </c>
      <c r="O258" s="77"/>
      <c r="P258" s="212">
        <f>O258*H258</f>
        <v>0</v>
      </c>
      <c r="Q258" s="212">
        <v>0</v>
      </c>
      <c r="R258" s="212">
        <f>Q258*H258</f>
        <v>0</v>
      </c>
      <c r="S258" s="212">
        <v>0</v>
      </c>
      <c r="T258" s="213">
        <f>S258*H258</f>
        <v>0</v>
      </c>
      <c r="AR258" s="15" t="s">
        <v>128</v>
      </c>
      <c r="AT258" s="15" t="s">
        <v>123</v>
      </c>
      <c r="AU258" s="15" t="s">
        <v>81</v>
      </c>
      <c r="AY258" s="15" t="s">
        <v>121</v>
      </c>
      <c r="BE258" s="214">
        <f>IF(N258="základní",J258,0)</f>
        <v>0</v>
      </c>
      <c r="BF258" s="214">
        <f>IF(N258="snížená",J258,0)</f>
        <v>0</v>
      </c>
      <c r="BG258" s="214">
        <f>IF(N258="zákl. přenesená",J258,0)</f>
        <v>0</v>
      </c>
      <c r="BH258" s="214">
        <f>IF(N258="sníž. přenesená",J258,0)</f>
        <v>0</v>
      </c>
      <c r="BI258" s="214">
        <f>IF(N258="nulová",J258,0)</f>
        <v>0</v>
      </c>
      <c r="BJ258" s="15" t="s">
        <v>79</v>
      </c>
      <c r="BK258" s="214">
        <f>ROUND(I258*H258,2)</f>
        <v>0</v>
      </c>
      <c r="BL258" s="15" t="s">
        <v>128</v>
      </c>
      <c r="BM258" s="15" t="s">
        <v>348</v>
      </c>
    </row>
    <row r="259" s="1" customFormat="1">
      <c r="B259" s="36"/>
      <c r="C259" s="37"/>
      <c r="D259" s="215" t="s">
        <v>130</v>
      </c>
      <c r="E259" s="37"/>
      <c r="F259" s="216" t="s">
        <v>349</v>
      </c>
      <c r="G259" s="37"/>
      <c r="H259" s="37"/>
      <c r="I259" s="129"/>
      <c r="J259" s="37"/>
      <c r="K259" s="37"/>
      <c r="L259" s="41"/>
      <c r="M259" s="217"/>
      <c r="N259" s="77"/>
      <c r="O259" s="77"/>
      <c r="P259" s="77"/>
      <c r="Q259" s="77"/>
      <c r="R259" s="77"/>
      <c r="S259" s="77"/>
      <c r="T259" s="78"/>
      <c r="AT259" s="15" t="s">
        <v>130</v>
      </c>
      <c r="AU259" s="15" t="s">
        <v>81</v>
      </c>
    </row>
    <row r="260" s="1" customFormat="1">
      <c r="B260" s="36"/>
      <c r="C260" s="37"/>
      <c r="D260" s="215" t="s">
        <v>132</v>
      </c>
      <c r="E260" s="37"/>
      <c r="F260" s="218" t="s">
        <v>350</v>
      </c>
      <c r="G260" s="37"/>
      <c r="H260" s="37"/>
      <c r="I260" s="129"/>
      <c r="J260" s="37"/>
      <c r="K260" s="37"/>
      <c r="L260" s="41"/>
      <c r="M260" s="217"/>
      <c r="N260" s="77"/>
      <c r="O260" s="77"/>
      <c r="P260" s="77"/>
      <c r="Q260" s="77"/>
      <c r="R260" s="77"/>
      <c r="S260" s="77"/>
      <c r="T260" s="78"/>
      <c r="AT260" s="15" t="s">
        <v>132</v>
      </c>
      <c r="AU260" s="15" t="s">
        <v>81</v>
      </c>
    </row>
    <row r="261" s="11" customFormat="1">
      <c r="B261" s="219"/>
      <c r="C261" s="220"/>
      <c r="D261" s="215" t="s">
        <v>134</v>
      </c>
      <c r="E261" s="221" t="s">
        <v>1</v>
      </c>
      <c r="F261" s="222" t="s">
        <v>351</v>
      </c>
      <c r="G261" s="220"/>
      <c r="H261" s="221" t="s">
        <v>1</v>
      </c>
      <c r="I261" s="223"/>
      <c r="J261" s="220"/>
      <c r="K261" s="220"/>
      <c r="L261" s="224"/>
      <c r="M261" s="225"/>
      <c r="N261" s="226"/>
      <c r="O261" s="226"/>
      <c r="P261" s="226"/>
      <c r="Q261" s="226"/>
      <c r="R261" s="226"/>
      <c r="S261" s="226"/>
      <c r="T261" s="227"/>
      <c r="AT261" s="228" t="s">
        <v>134</v>
      </c>
      <c r="AU261" s="228" t="s">
        <v>81</v>
      </c>
      <c r="AV261" s="11" t="s">
        <v>79</v>
      </c>
      <c r="AW261" s="11" t="s">
        <v>34</v>
      </c>
      <c r="AX261" s="11" t="s">
        <v>72</v>
      </c>
      <c r="AY261" s="228" t="s">
        <v>121</v>
      </c>
    </row>
    <row r="262" s="12" customFormat="1">
      <c r="B262" s="229"/>
      <c r="C262" s="230"/>
      <c r="D262" s="215" t="s">
        <v>134</v>
      </c>
      <c r="E262" s="231" t="s">
        <v>1</v>
      </c>
      <c r="F262" s="232" t="s">
        <v>352</v>
      </c>
      <c r="G262" s="230"/>
      <c r="H262" s="233">
        <v>1.6890000000000001</v>
      </c>
      <c r="I262" s="234"/>
      <c r="J262" s="230"/>
      <c r="K262" s="230"/>
      <c r="L262" s="235"/>
      <c r="M262" s="236"/>
      <c r="N262" s="237"/>
      <c r="O262" s="237"/>
      <c r="P262" s="237"/>
      <c r="Q262" s="237"/>
      <c r="R262" s="237"/>
      <c r="S262" s="237"/>
      <c r="T262" s="238"/>
      <c r="AT262" s="239" t="s">
        <v>134</v>
      </c>
      <c r="AU262" s="239" t="s">
        <v>81</v>
      </c>
      <c r="AV262" s="12" t="s">
        <v>81</v>
      </c>
      <c r="AW262" s="12" t="s">
        <v>34</v>
      </c>
      <c r="AX262" s="12" t="s">
        <v>79</v>
      </c>
      <c r="AY262" s="239" t="s">
        <v>121</v>
      </c>
    </row>
    <row r="263" s="10" customFormat="1" ht="22.8" customHeight="1">
      <c r="B263" s="187"/>
      <c r="C263" s="188"/>
      <c r="D263" s="189" t="s">
        <v>71</v>
      </c>
      <c r="E263" s="201" t="s">
        <v>159</v>
      </c>
      <c r="F263" s="201" t="s">
        <v>353</v>
      </c>
      <c r="G263" s="188"/>
      <c r="H263" s="188"/>
      <c r="I263" s="191"/>
      <c r="J263" s="202">
        <f>BK263</f>
        <v>0</v>
      </c>
      <c r="K263" s="188"/>
      <c r="L263" s="193"/>
      <c r="M263" s="194"/>
      <c r="N263" s="195"/>
      <c r="O263" s="195"/>
      <c r="P263" s="196">
        <f>SUM(P264:P348)</f>
        <v>0</v>
      </c>
      <c r="Q263" s="195"/>
      <c r="R263" s="196">
        <f>SUM(R264:R348)</f>
        <v>53.762895199999996</v>
      </c>
      <c r="S263" s="195"/>
      <c r="T263" s="197">
        <f>SUM(T264:T348)</f>
        <v>0</v>
      </c>
      <c r="AR263" s="198" t="s">
        <v>79</v>
      </c>
      <c r="AT263" s="199" t="s">
        <v>71</v>
      </c>
      <c r="AU263" s="199" t="s">
        <v>79</v>
      </c>
      <c r="AY263" s="198" t="s">
        <v>121</v>
      </c>
      <c r="BK263" s="200">
        <f>SUM(BK264:BK348)</f>
        <v>0</v>
      </c>
    </row>
    <row r="264" s="1" customFormat="1" ht="16.5" customHeight="1">
      <c r="B264" s="36"/>
      <c r="C264" s="203" t="s">
        <v>354</v>
      </c>
      <c r="D264" s="203" t="s">
        <v>123</v>
      </c>
      <c r="E264" s="204" t="s">
        <v>355</v>
      </c>
      <c r="F264" s="205" t="s">
        <v>356</v>
      </c>
      <c r="G264" s="206" t="s">
        <v>126</v>
      </c>
      <c r="H264" s="207">
        <v>1075.5999999999999</v>
      </c>
      <c r="I264" s="208"/>
      <c r="J264" s="209">
        <f>ROUND(I264*H264,2)</f>
        <v>0</v>
      </c>
      <c r="K264" s="205" t="s">
        <v>127</v>
      </c>
      <c r="L264" s="41"/>
      <c r="M264" s="210" t="s">
        <v>1</v>
      </c>
      <c r="N264" s="211" t="s">
        <v>43</v>
      </c>
      <c r="O264" s="77"/>
      <c r="P264" s="212">
        <f>O264*H264</f>
        <v>0</v>
      </c>
      <c r="Q264" s="212">
        <v>0</v>
      </c>
      <c r="R264" s="212">
        <f>Q264*H264</f>
        <v>0</v>
      </c>
      <c r="S264" s="212">
        <v>0</v>
      </c>
      <c r="T264" s="213">
        <f>S264*H264</f>
        <v>0</v>
      </c>
      <c r="AR264" s="15" t="s">
        <v>128</v>
      </c>
      <c r="AT264" s="15" t="s">
        <v>123</v>
      </c>
      <c r="AU264" s="15" t="s">
        <v>81</v>
      </c>
      <c r="AY264" s="15" t="s">
        <v>121</v>
      </c>
      <c r="BE264" s="214">
        <f>IF(N264="základní",J264,0)</f>
        <v>0</v>
      </c>
      <c r="BF264" s="214">
        <f>IF(N264="snížená",J264,0)</f>
        <v>0</v>
      </c>
      <c r="BG264" s="214">
        <f>IF(N264="zákl. přenesená",J264,0)</f>
        <v>0</v>
      </c>
      <c r="BH264" s="214">
        <f>IF(N264="sníž. přenesená",J264,0)</f>
        <v>0</v>
      </c>
      <c r="BI264" s="214">
        <f>IF(N264="nulová",J264,0)</f>
        <v>0</v>
      </c>
      <c r="BJ264" s="15" t="s">
        <v>79</v>
      </c>
      <c r="BK264" s="214">
        <f>ROUND(I264*H264,2)</f>
        <v>0</v>
      </c>
      <c r="BL264" s="15" t="s">
        <v>128</v>
      </c>
      <c r="BM264" s="15" t="s">
        <v>357</v>
      </c>
    </row>
    <row r="265" s="1" customFormat="1">
      <c r="B265" s="36"/>
      <c r="C265" s="37"/>
      <c r="D265" s="215" t="s">
        <v>130</v>
      </c>
      <c r="E265" s="37"/>
      <c r="F265" s="216" t="s">
        <v>358</v>
      </c>
      <c r="G265" s="37"/>
      <c r="H265" s="37"/>
      <c r="I265" s="129"/>
      <c r="J265" s="37"/>
      <c r="K265" s="37"/>
      <c r="L265" s="41"/>
      <c r="M265" s="217"/>
      <c r="N265" s="77"/>
      <c r="O265" s="77"/>
      <c r="P265" s="77"/>
      <c r="Q265" s="77"/>
      <c r="R265" s="77"/>
      <c r="S265" s="77"/>
      <c r="T265" s="78"/>
      <c r="AT265" s="15" t="s">
        <v>130</v>
      </c>
      <c r="AU265" s="15" t="s">
        <v>81</v>
      </c>
    </row>
    <row r="266" s="11" customFormat="1">
      <c r="B266" s="219"/>
      <c r="C266" s="220"/>
      <c r="D266" s="215" t="s">
        <v>134</v>
      </c>
      <c r="E266" s="221" t="s">
        <v>1</v>
      </c>
      <c r="F266" s="222" t="s">
        <v>135</v>
      </c>
      <c r="G266" s="220"/>
      <c r="H266" s="221" t="s">
        <v>1</v>
      </c>
      <c r="I266" s="223"/>
      <c r="J266" s="220"/>
      <c r="K266" s="220"/>
      <c r="L266" s="224"/>
      <c r="M266" s="225"/>
      <c r="N266" s="226"/>
      <c r="O266" s="226"/>
      <c r="P266" s="226"/>
      <c r="Q266" s="226"/>
      <c r="R266" s="226"/>
      <c r="S266" s="226"/>
      <c r="T266" s="227"/>
      <c r="AT266" s="228" t="s">
        <v>134</v>
      </c>
      <c r="AU266" s="228" t="s">
        <v>81</v>
      </c>
      <c r="AV266" s="11" t="s">
        <v>79</v>
      </c>
      <c r="AW266" s="11" t="s">
        <v>34</v>
      </c>
      <c r="AX266" s="11" t="s">
        <v>72</v>
      </c>
      <c r="AY266" s="228" t="s">
        <v>121</v>
      </c>
    </row>
    <row r="267" s="11" customFormat="1">
      <c r="B267" s="219"/>
      <c r="C267" s="220"/>
      <c r="D267" s="215" t="s">
        <v>134</v>
      </c>
      <c r="E267" s="221" t="s">
        <v>1</v>
      </c>
      <c r="F267" s="222" t="s">
        <v>359</v>
      </c>
      <c r="G267" s="220"/>
      <c r="H267" s="221" t="s">
        <v>1</v>
      </c>
      <c r="I267" s="223"/>
      <c r="J267" s="220"/>
      <c r="K267" s="220"/>
      <c r="L267" s="224"/>
      <c r="M267" s="225"/>
      <c r="N267" s="226"/>
      <c r="O267" s="226"/>
      <c r="P267" s="226"/>
      <c r="Q267" s="226"/>
      <c r="R267" s="226"/>
      <c r="S267" s="226"/>
      <c r="T267" s="227"/>
      <c r="AT267" s="228" t="s">
        <v>134</v>
      </c>
      <c r="AU267" s="228" t="s">
        <v>81</v>
      </c>
      <c r="AV267" s="11" t="s">
        <v>79</v>
      </c>
      <c r="AW267" s="11" t="s">
        <v>34</v>
      </c>
      <c r="AX267" s="11" t="s">
        <v>72</v>
      </c>
      <c r="AY267" s="228" t="s">
        <v>121</v>
      </c>
    </row>
    <row r="268" s="12" customFormat="1">
      <c r="B268" s="229"/>
      <c r="C268" s="230"/>
      <c r="D268" s="215" t="s">
        <v>134</v>
      </c>
      <c r="E268" s="231" t="s">
        <v>1</v>
      </c>
      <c r="F268" s="232" t="s">
        <v>360</v>
      </c>
      <c r="G268" s="230"/>
      <c r="H268" s="233">
        <v>935.14999999999998</v>
      </c>
      <c r="I268" s="234"/>
      <c r="J268" s="230"/>
      <c r="K268" s="230"/>
      <c r="L268" s="235"/>
      <c r="M268" s="236"/>
      <c r="N268" s="237"/>
      <c r="O268" s="237"/>
      <c r="P268" s="237"/>
      <c r="Q268" s="237"/>
      <c r="R268" s="237"/>
      <c r="S268" s="237"/>
      <c r="T268" s="238"/>
      <c r="AT268" s="239" t="s">
        <v>134</v>
      </c>
      <c r="AU268" s="239" t="s">
        <v>81</v>
      </c>
      <c r="AV268" s="12" t="s">
        <v>81</v>
      </c>
      <c r="AW268" s="12" t="s">
        <v>34</v>
      </c>
      <c r="AX268" s="12" t="s">
        <v>72</v>
      </c>
      <c r="AY268" s="239" t="s">
        <v>121</v>
      </c>
    </row>
    <row r="269" s="12" customFormat="1">
      <c r="B269" s="229"/>
      <c r="C269" s="230"/>
      <c r="D269" s="215" t="s">
        <v>134</v>
      </c>
      <c r="E269" s="231" t="s">
        <v>1</v>
      </c>
      <c r="F269" s="232" t="s">
        <v>361</v>
      </c>
      <c r="G269" s="230"/>
      <c r="H269" s="233">
        <v>140.44999999999999</v>
      </c>
      <c r="I269" s="234"/>
      <c r="J269" s="230"/>
      <c r="K269" s="230"/>
      <c r="L269" s="235"/>
      <c r="M269" s="236"/>
      <c r="N269" s="237"/>
      <c r="O269" s="237"/>
      <c r="P269" s="237"/>
      <c r="Q269" s="237"/>
      <c r="R269" s="237"/>
      <c r="S269" s="237"/>
      <c r="T269" s="238"/>
      <c r="AT269" s="239" t="s">
        <v>134</v>
      </c>
      <c r="AU269" s="239" t="s">
        <v>81</v>
      </c>
      <c r="AV269" s="12" t="s">
        <v>81</v>
      </c>
      <c r="AW269" s="12" t="s">
        <v>34</v>
      </c>
      <c r="AX269" s="12" t="s">
        <v>72</v>
      </c>
      <c r="AY269" s="239" t="s">
        <v>121</v>
      </c>
    </row>
    <row r="270" s="13" customFormat="1">
      <c r="B270" s="240"/>
      <c r="C270" s="241"/>
      <c r="D270" s="215" t="s">
        <v>134</v>
      </c>
      <c r="E270" s="242" t="s">
        <v>1</v>
      </c>
      <c r="F270" s="243" t="s">
        <v>151</v>
      </c>
      <c r="G270" s="241"/>
      <c r="H270" s="244">
        <v>1075.5999999999999</v>
      </c>
      <c r="I270" s="245"/>
      <c r="J270" s="241"/>
      <c r="K270" s="241"/>
      <c r="L270" s="246"/>
      <c r="M270" s="247"/>
      <c r="N270" s="248"/>
      <c r="O270" s="248"/>
      <c r="P270" s="248"/>
      <c r="Q270" s="248"/>
      <c r="R270" s="248"/>
      <c r="S270" s="248"/>
      <c r="T270" s="249"/>
      <c r="AT270" s="250" t="s">
        <v>134</v>
      </c>
      <c r="AU270" s="250" t="s">
        <v>81</v>
      </c>
      <c r="AV270" s="13" t="s">
        <v>128</v>
      </c>
      <c r="AW270" s="13" t="s">
        <v>34</v>
      </c>
      <c r="AX270" s="13" t="s">
        <v>79</v>
      </c>
      <c r="AY270" s="250" t="s">
        <v>121</v>
      </c>
    </row>
    <row r="271" s="1" customFormat="1" ht="16.5" customHeight="1">
      <c r="B271" s="36"/>
      <c r="C271" s="203" t="s">
        <v>362</v>
      </c>
      <c r="D271" s="203" t="s">
        <v>123</v>
      </c>
      <c r="E271" s="204" t="s">
        <v>363</v>
      </c>
      <c r="F271" s="205" t="s">
        <v>364</v>
      </c>
      <c r="G271" s="206" t="s">
        <v>126</v>
      </c>
      <c r="H271" s="207">
        <v>5.6500000000000004</v>
      </c>
      <c r="I271" s="208"/>
      <c r="J271" s="209">
        <f>ROUND(I271*H271,2)</f>
        <v>0</v>
      </c>
      <c r="K271" s="205" t="s">
        <v>127</v>
      </c>
      <c r="L271" s="41"/>
      <c r="M271" s="210" t="s">
        <v>1</v>
      </c>
      <c r="N271" s="211" t="s">
        <v>43</v>
      </c>
      <c r="O271" s="77"/>
      <c r="P271" s="212">
        <f>O271*H271</f>
        <v>0</v>
      </c>
      <c r="Q271" s="212">
        <v>0</v>
      </c>
      <c r="R271" s="212">
        <f>Q271*H271</f>
        <v>0</v>
      </c>
      <c r="S271" s="212">
        <v>0</v>
      </c>
      <c r="T271" s="213">
        <f>S271*H271</f>
        <v>0</v>
      </c>
      <c r="AR271" s="15" t="s">
        <v>128</v>
      </c>
      <c r="AT271" s="15" t="s">
        <v>123</v>
      </c>
      <c r="AU271" s="15" t="s">
        <v>81</v>
      </c>
      <c r="AY271" s="15" t="s">
        <v>121</v>
      </c>
      <c r="BE271" s="214">
        <f>IF(N271="základní",J271,0)</f>
        <v>0</v>
      </c>
      <c r="BF271" s="214">
        <f>IF(N271="snížená",J271,0)</f>
        <v>0</v>
      </c>
      <c r="BG271" s="214">
        <f>IF(N271="zákl. přenesená",J271,0)</f>
        <v>0</v>
      </c>
      <c r="BH271" s="214">
        <f>IF(N271="sníž. přenesená",J271,0)</f>
        <v>0</v>
      </c>
      <c r="BI271" s="214">
        <f>IF(N271="nulová",J271,0)</f>
        <v>0</v>
      </c>
      <c r="BJ271" s="15" t="s">
        <v>79</v>
      </c>
      <c r="BK271" s="214">
        <f>ROUND(I271*H271,2)</f>
        <v>0</v>
      </c>
      <c r="BL271" s="15" t="s">
        <v>128</v>
      </c>
      <c r="BM271" s="15" t="s">
        <v>365</v>
      </c>
    </row>
    <row r="272" s="1" customFormat="1">
      <c r="B272" s="36"/>
      <c r="C272" s="37"/>
      <c r="D272" s="215" t="s">
        <v>130</v>
      </c>
      <c r="E272" s="37"/>
      <c r="F272" s="216" t="s">
        <v>366</v>
      </c>
      <c r="G272" s="37"/>
      <c r="H272" s="37"/>
      <c r="I272" s="129"/>
      <c r="J272" s="37"/>
      <c r="K272" s="37"/>
      <c r="L272" s="41"/>
      <c r="M272" s="217"/>
      <c r="N272" s="77"/>
      <c r="O272" s="77"/>
      <c r="P272" s="77"/>
      <c r="Q272" s="77"/>
      <c r="R272" s="77"/>
      <c r="S272" s="77"/>
      <c r="T272" s="78"/>
      <c r="AT272" s="15" t="s">
        <v>130</v>
      </c>
      <c r="AU272" s="15" t="s">
        <v>81</v>
      </c>
    </row>
    <row r="273" s="11" customFormat="1">
      <c r="B273" s="219"/>
      <c r="C273" s="220"/>
      <c r="D273" s="215" t="s">
        <v>134</v>
      </c>
      <c r="E273" s="221" t="s">
        <v>1</v>
      </c>
      <c r="F273" s="222" t="s">
        <v>135</v>
      </c>
      <c r="G273" s="220"/>
      <c r="H273" s="221" t="s">
        <v>1</v>
      </c>
      <c r="I273" s="223"/>
      <c r="J273" s="220"/>
      <c r="K273" s="220"/>
      <c r="L273" s="224"/>
      <c r="M273" s="225"/>
      <c r="N273" s="226"/>
      <c r="O273" s="226"/>
      <c r="P273" s="226"/>
      <c r="Q273" s="226"/>
      <c r="R273" s="226"/>
      <c r="S273" s="226"/>
      <c r="T273" s="227"/>
      <c r="AT273" s="228" t="s">
        <v>134</v>
      </c>
      <c r="AU273" s="228" t="s">
        <v>81</v>
      </c>
      <c r="AV273" s="11" t="s">
        <v>79</v>
      </c>
      <c r="AW273" s="11" t="s">
        <v>34</v>
      </c>
      <c r="AX273" s="11" t="s">
        <v>72</v>
      </c>
      <c r="AY273" s="228" t="s">
        <v>121</v>
      </c>
    </row>
    <row r="274" s="11" customFormat="1">
      <c r="B274" s="219"/>
      <c r="C274" s="220"/>
      <c r="D274" s="215" t="s">
        <v>134</v>
      </c>
      <c r="E274" s="221" t="s">
        <v>1</v>
      </c>
      <c r="F274" s="222" t="s">
        <v>359</v>
      </c>
      <c r="G274" s="220"/>
      <c r="H274" s="221" t="s">
        <v>1</v>
      </c>
      <c r="I274" s="223"/>
      <c r="J274" s="220"/>
      <c r="K274" s="220"/>
      <c r="L274" s="224"/>
      <c r="M274" s="225"/>
      <c r="N274" s="226"/>
      <c r="O274" s="226"/>
      <c r="P274" s="226"/>
      <c r="Q274" s="226"/>
      <c r="R274" s="226"/>
      <c r="S274" s="226"/>
      <c r="T274" s="227"/>
      <c r="AT274" s="228" t="s">
        <v>134</v>
      </c>
      <c r="AU274" s="228" t="s">
        <v>81</v>
      </c>
      <c r="AV274" s="11" t="s">
        <v>79</v>
      </c>
      <c r="AW274" s="11" t="s">
        <v>34</v>
      </c>
      <c r="AX274" s="11" t="s">
        <v>72</v>
      </c>
      <c r="AY274" s="228" t="s">
        <v>121</v>
      </c>
    </row>
    <row r="275" s="12" customFormat="1">
      <c r="B275" s="229"/>
      <c r="C275" s="230"/>
      <c r="D275" s="215" t="s">
        <v>134</v>
      </c>
      <c r="E275" s="231" t="s">
        <v>1</v>
      </c>
      <c r="F275" s="232" t="s">
        <v>367</v>
      </c>
      <c r="G275" s="230"/>
      <c r="H275" s="233">
        <v>4.0999999999999996</v>
      </c>
      <c r="I275" s="234"/>
      <c r="J275" s="230"/>
      <c r="K275" s="230"/>
      <c r="L275" s="235"/>
      <c r="M275" s="236"/>
      <c r="N275" s="237"/>
      <c r="O275" s="237"/>
      <c r="P275" s="237"/>
      <c r="Q275" s="237"/>
      <c r="R275" s="237"/>
      <c r="S275" s="237"/>
      <c r="T275" s="238"/>
      <c r="AT275" s="239" t="s">
        <v>134</v>
      </c>
      <c r="AU275" s="239" t="s">
        <v>81</v>
      </c>
      <c r="AV275" s="12" t="s">
        <v>81</v>
      </c>
      <c r="AW275" s="12" t="s">
        <v>34</v>
      </c>
      <c r="AX275" s="12" t="s">
        <v>72</v>
      </c>
      <c r="AY275" s="239" t="s">
        <v>121</v>
      </c>
    </row>
    <row r="276" s="12" customFormat="1">
      <c r="B276" s="229"/>
      <c r="C276" s="230"/>
      <c r="D276" s="215" t="s">
        <v>134</v>
      </c>
      <c r="E276" s="231" t="s">
        <v>1</v>
      </c>
      <c r="F276" s="232" t="s">
        <v>368</v>
      </c>
      <c r="G276" s="230"/>
      <c r="H276" s="233">
        <v>1.55</v>
      </c>
      <c r="I276" s="234"/>
      <c r="J276" s="230"/>
      <c r="K276" s="230"/>
      <c r="L276" s="235"/>
      <c r="M276" s="236"/>
      <c r="N276" s="237"/>
      <c r="O276" s="237"/>
      <c r="P276" s="237"/>
      <c r="Q276" s="237"/>
      <c r="R276" s="237"/>
      <c r="S276" s="237"/>
      <c r="T276" s="238"/>
      <c r="AT276" s="239" t="s">
        <v>134</v>
      </c>
      <c r="AU276" s="239" t="s">
        <v>81</v>
      </c>
      <c r="AV276" s="12" t="s">
        <v>81</v>
      </c>
      <c r="AW276" s="12" t="s">
        <v>34</v>
      </c>
      <c r="AX276" s="12" t="s">
        <v>72</v>
      </c>
      <c r="AY276" s="239" t="s">
        <v>121</v>
      </c>
    </row>
    <row r="277" s="13" customFormat="1">
      <c r="B277" s="240"/>
      <c r="C277" s="241"/>
      <c r="D277" s="215" t="s">
        <v>134</v>
      </c>
      <c r="E277" s="242" t="s">
        <v>1</v>
      </c>
      <c r="F277" s="243" t="s">
        <v>151</v>
      </c>
      <c r="G277" s="241"/>
      <c r="H277" s="244">
        <v>5.6500000000000004</v>
      </c>
      <c r="I277" s="245"/>
      <c r="J277" s="241"/>
      <c r="K277" s="241"/>
      <c r="L277" s="246"/>
      <c r="M277" s="247"/>
      <c r="N277" s="248"/>
      <c r="O277" s="248"/>
      <c r="P277" s="248"/>
      <c r="Q277" s="248"/>
      <c r="R277" s="248"/>
      <c r="S277" s="248"/>
      <c r="T277" s="249"/>
      <c r="AT277" s="250" t="s">
        <v>134</v>
      </c>
      <c r="AU277" s="250" t="s">
        <v>81</v>
      </c>
      <c r="AV277" s="13" t="s">
        <v>128</v>
      </c>
      <c r="AW277" s="13" t="s">
        <v>34</v>
      </c>
      <c r="AX277" s="13" t="s">
        <v>79</v>
      </c>
      <c r="AY277" s="250" t="s">
        <v>121</v>
      </c>
    </row>
    <row r="278" s="1" customFormat="1" ht="16.5" customHeight="1">
      <c r="B278" s="36"/>
      <c r="C278" s="203" t="s">
        <v>369</v>
      </c>
      <c r="D278" s="203" t="s">
        <v>123</v>
      </c>
      <c r="E278" s="204" t="s">
        <v>370</v>
      </c>
      <c r="F278" s="205" t="s">
        <v>371</v>
      </c>
      <c r="G278" s="206" t="s">
        <v>126</v>
      </c>
      <c r="H278" s="207">
        <v>140.44999999999999</v>
      </c>
      <c r="I278" s="208"/>
      <c r="J278" s="209">
        <f>ROUND(I278*H278,2)</f>
        <v>0</v>
      </c>
      <c r="K278" s="205" t="s">
        <v>127</v>
      </c>
      <c r="L278" s="41"/>
      <c r="M278" s="210" t="s">
        <v>1</v>
      </c>
      <c r="N278" s="211" t="s">
        <v>43</v>
      </c>
      <c r="O278" s="77"/>
      <c r="P278" s="212">
        <f>O278*H278</f>
        <v>0</v>
      </c>
      <c r="Q278" s="212">
        <v>0</v>
      </c>
      <c r="R278" s="212">
        <f>Q278*H278</f>
        <v>0</v>
      </c>
      <c r="S278" s="212">
        <v>0</v>
      </c>
      <c r="T278" s="213">
        <f>S278*H278</f>
        <v>0</v>
      </c>
      <c r="AR278" s="15" t="s">
        <v>128</v>
      </c>
      <c r="AT278" s="15" t="s">
        <v>123</v>
      </c>
      <c r="AU278" s="15" t="s">
        <v>81</v>
      </c>
      <c r="AY278" s="15" t="s">
        <v>121</v>
      </c>
      <c r="BE278" s="214">
        <f>IF(N278="základní",J278,0)</f>
        <v>0</v>
      </c>
      <c r="BF278" s="214">
        <f>IF(N278="snížená",J278,0)</f>
        <v>0</v>
      </c>
      <c r="BG278" s="214">
        <f>IF(N278="zákl. přenesená",J278,0)</f>
        <v>0</v>
      </c>
      <c r="BH278" s="214">
        <f>IF(N278="sníž. přenesená",J278,0)</f>
        <v>0</v>
      </c>
      <c r="BI278" s="214">
        <f>IF(N278="nulová",J278,0)</f>
        <v>0</v>
      </c>
      <c r="BJ278" s="15" t="s">
        <v>79</v>
      </c>
      <c r="BK278" s="214">
        <f>ROUND(I278*H278,2)</f>
        <v>0</v>
      </c>
      <c r="BL278" s="15" t="s">
        <v>128</v>
      </c>
      <c r="BM278" s="15" t="s">
        <v>372</v>
      </c>
    </row>
    <row r="279" s="1" customFormat="1">
      <c r="B279" s="36"/>
      <c r="C279" s="37"/>
      <c r="D279" s="215" t="s">
        <v>130</v>
      </c>
      <c r="E279" s="37"/>
      <c r="F279" s="216" t="s">
        <v>373</v>
      </c>
      <c r="G279" s="37"/>
      <c r="H279" s="37"/>
      <c r="I279" s="129"/>
      <c r="J279" s="37"/>
      <c r="K279" s="37"/>
      <c r="L279" s="41"/>
      <c r="M279" s="217"/>
      <c r="N279" s="77"/>
      <c r="O279" s="77"/>
      <c r="P279" s="77"/>
      <c r="Q279" s="77"/>
      <c r="R279" s="77"/>
      <c r="S279" s="77"/>
      <c r="T279" s="78"/>
      <c r="AT279" s="15" t="s">
        <v>130</v>
      </c>
      <c r="AU279" s="15" t="s">
        <v>81</v>
      </c>
    </row>
    <row r="280" s="11" customFormat="1">
      <c r="B280" s="219"/>
      <c r="C280" s="220"/>
      <c r="D280" s="215" t="s">
        <v>134</v>
      </c>
      <c r="E280" s="221" t="s">
        <v>1</v>
      </c>
      <c r="F280" s="222" t="s">
        <v>135</v>
      </c>
      <c r="G280" s="220"/>
      <c r="H280" s="221" t="s">
        <v>1</v>
      </c>
      <c r="I280" s="223"/>
      <c r="J280" s="220"/>
      <c r="K280" s="220"/>
      <c r="L280" s="224"/>
      <c r="M280" s="225"/>
      <c r="N280" s="226"/>
      <c r="O280" s="226"/>
      <c r="P280" s="226"/>
      <c r="Q280" s="226"/>
      <c r="R280" s="226"/>
      <c r="S280" s="226"/>
      <c r="T280" s="227"/>
      <c r="AT280" s="228" t="s">
        <v>134</v>
      </c>
      <c r="AU280" s="228" t="s">
        <v>81</v>
      </c>
      <c r="AV280" s="11" t="s">
        <v>79</v>
      </c>
      <c r="AW280" s="11" t="s">
        <v>34</v>
      </c>
      <c r="AX280" s="11" t="s">
        <v>72</v>
      </c>
      <c r="AY280" s="228" t="s">
        <v>121</v>
      </c>
    </row>
    <row r="281" s="11" customFormat="1">
      <c r="B281" s="219"/>
      <c r="C281" s="220"/>
      <c r="D281" s="215" t="s">
        <v>134</v>
      </c>
      <c r="E281" s="221" t="s">
        <v>1</v>
      </c>
      <c r="F281" s="222" t="s">
        <v>374</v>
      </c>
      <c r="G281" s="220"/>
      <c r="H281" s="221" t="s">
        <v>1</v>
      </c>
      <c r="I281" s="223"/>
      <c r="J281" s="220"/>
      <c r="K281" s="220"/>
      <c r="L281" s="224"/>
      <c r="M281" s="225"/>
      <c r="N281" s="226"/>
      <c r="O281" s="226"/>
      <c r="P281" s="226"/>
      <c r="Q281" s="226"/>
      <c r="R281" s="226"/>
      <c r="S281" s="226"/>
      <c r="T281" s="227"/>
      <c r="AT281" s="228" t="s">
        <v>134</v>
      </c>
      <c r="AU281" s="228" t="s">
        <v>81</v>
      </c>
      <c r="AV281" s="11" t="s">
        <v>79</v>
      </c>
      <c r="AW281" s="11" t="s">
        <v>34</v>
      </c>
      <c r="AX281" s="11" t="s">
        <v>72</v>
      </c>
      <c r="AY281" s="228" t="s">
        <v>121</v>
      </c>
    </row>
    <row r="282" s="12" customFormat="1">
      <c r="B282" s="229"/>
      <c r="C282" s="230"/>
      <c r="D282" s="215" t="s">
        <v>134</v>
      </c>
      <c r="E282" s="231" t="s">
        <v>1</v>
      </c>
      <c r="F282" s="232" t="s">
        <v>361</v>
      </c>
      <c r="G282" s="230"/>
      <c r="H282" s="233">
        <v>140.44999999999999</v>
      </c>
      <c r="I282" s="234"/>
      <c r="J282" s="230"/>
      <c r="K282" s="230"/>
      <c r="L282" s="235"/>
      <c r="M282" s="236"/>
      <c r="N282" s="237"/>
      <c r="O282" s="237"/>
      <c r="P282" s="237"/>
      <c r="Q282" s="237"/>
      <c r="R282" s="237"/>
      <c r="S282" s="237"/>
      <c r="T282" s="238"/>
      <c r="AT282" s="239" t="s">
        <v>134</v>
      </c>
      <c r="AU282" s="239" t="s">
        <v>81</v>
      </c>
      <c r="AV282" s="12" t="s">
        <v>81</v>
      </c>
      <c r="AW282" s="12" t="s">
        <v>34</v>
      </c>
      <c r="AX282" s="12" t="s">
        <v>79</v>
      </c>
      <c r="AY282" s="239" t="s">
        <v>121</v>
      </c>
    </row>
    <row r="283" s="1" customFormat="1" ht="16.5" customHeight="1">
      <c r="B283" s="36"/>
      <c r="C283" s="203" t="s">
        <v>375</v>
      </c>
      <c r="D283" s="203" t="s">
        <v>123</v>
      </c>
      <c r="E283" s="204" t="s">
        <v>376</v>
      </c>
      <c r="F283" s="205" t="s">
        <v>377</v>
      </c>
      <c r="G283" s="206" t="s">
        <v>126</v>
      </c>
      <c r="H283" s="207">
        <v>935.14999999999998</v>
      </c>
      <c r="I283" s="208"/>
      <c r="J283" s="209">
        <f>ROUND(I283*H283,2)</f>
        <v>0</v>
      </c>
      <c r="K283" s="205" t="s">
        <v>127</v>
      </c>
      <c r="L283" s="41"/>
      <c r="M283" s="210" t="s">
        <v>1</v>
      </c>
      <c r="N283" s="211" t="s">
        <v>43</v>
      </c>
      <c r="O283" s="77"/>
      <c r="P283" s="212">
        <f>O283*H283</f>
        <v>0</v>
      </c>
      <c r="Q283" s="212">
        <v>0</v>
      </c>
      <c r="R283" s="212">
        <f>Q283*H283</f>
        <v>0</v>
      </c>
      <c r="S283" s="212">
        <v>0</v>
      </c>
      <c r="T283" s="213">
        <f>S283*H283</f>
        <v>0</v>
      </c>
      <c r="AR283" s="15" t="s">
        <v>128</v>
      </c>
      <c r="AT283" s="15" t="s">
        <v>123</v>
      </c>
      <c r="AU283" s="15" t="s">
        <v>81</v>
      </c>
      <c r="AY283" s="15" t="s">
        <v>121</v>
      </c>
      <c r="BE283" s="214">
        <f>IF(N283="základní",J283,0)</f>
        <v>0</v>
      </c>
      <c r="BF283" s="214">
        <f>IF(N283="snížená",J283,0)</f>
        <v>0</v>
      </c>
      <c r="BG283" s="214">
        <f>IF(N283="zákl. přenesená",J283,0)</f>
        <v>0</v>
      </c>
      <c r="BH283" s="214">
        <f>IF(N283="sníž. přenesená",J283,0)</f>
        <v>0</v>
      </c>
      <c r="BI283" s="214">
        <f>IF(N283="nulová",J283,0)</f>
        <v>0</v>
      </c>
      <c r="BJ283" s="15" t="s">
        <v>79</v>
      </c>
      <c r="BK283" s="214">
        <f>ROUND(I283*H283,2)</f>
        <v>0</v>
      </c>
      <c r="BL283" s="15" t="s">
        <v>128</v>
      </c>
      <c r="BM283" s="15" t="s">
        <v>378</v>
      </c>
    </row>
    <row r="284" s="1" customFormat="1">
      <c r="B284" s="36"/>
      <c r="C284" s="37"/>
      <c r="D284" s="215" t="s">
        <v>130</v>
      </c>
      <c r="E284" s="37"/>
      <c r="F284" s="216" t="s">
        <v>379</v>
      </c>
      <c r="G284" s="37"/>
      <c r="H284" s="37"/>
      <c r="I284" s="129"/>
      <c r="J284" s="37"/>
      <c r="K284" s="37"/>
      <c r="L284" s="41"/>
      <c r="M284" s="217"/>
      <c r="N284" s="77"/>
      <c r="O284" s="77"/>
      <c r="P284" s="77"/>
      <c r="Q284" s="77"/>
      <c r="R284" s="77"/>
      <c r="S284" s="77"/>
      <c r="T284" s="78"/>
      <c r="AT284" s="15" t="s">
        <v>130</v>
      </c>
      <c r="AU284" s="15" t="s">
        <v>81</v>
      </c>
    </row>
    <row r="285" s="11" customFormat="1">
      <c r="B285" s="219"/>
      <c r="C285" s="220"/>
      <c r="D285" s="215" t="s">
        <v>134</v>
      </c>
      <c r="E285" s="221" t="s">
        <v>1</v>
      </c>
      <c r="F285" s="222" t="s">
        <v>135</v>
      </c>
      <c r="G285" s="220"/>
      <c r="H285" s="221" t="s">
        <v>1</v>
      </c>
      <c r="I285" s="223"/>
      <c r="J285" s="220"/>
      <c r="K285" s="220"/>
      <c r="L285" s="224"/>
      <c r="M285" s="225"/>
      <c r="N285" s="226"/>
      <c r="O285" s="226"/>
      <c r="P285" s="226"/>
      <c r="Q285" s="226"/>
      <c r="R285" s="226"/>
      <c r="S285" s="226"/>
      <c r="T285" s="227"/>
      <c r="AT285" s="228" t="s">
        <v>134</v>
      </c>
      <c r="AU285" s="228" t="s">
        <v>81</v>
      </c>
      <c r="AV285" s="11" t="s">
        <v>79</v>
      </c>
      <c r="AW285" s="11" t="s">
        <v>34</v>
      </c>
      <c r="AX285" s="11" t="s">
        <v>72</v>
      </c>
      <c r="AY285" s="228" t="s">
        <v>121</v>
      </c>
    </row>
    <row r="286" s="11" customFormat="1">
      <c r="B286" s="219"/>
      <c r="C286" s="220"/>
      <c r="D286" s="215" t="s">
        <v>134</v>
      </c>
      <c r="E286" s="221" t="s">
        <v>1</v>
      </c>
      <c r="F286" s="222" t="s">
        <v>374</v>
      </c>
      <c r="G286" s="220"/>
      <c r="H286" s="221" t="s">
        <v>1</v>
      </c>
      <c r="I286" s="223"/>
      <c r="J286" s="220"/>
      <c r="K286" s="220"/>
      <c r="L286" s="224"/>
      <c r="M286" s="225"/>
      <c r="N286" s="226"/>
      <c r="O286" s="226"/>
      <c r="P286" s="226"/>
      <c r="Q286" s="226"/>
      <c r="R286" s="226"/>
      <c r="S286" s="226"/>
      <c r="T286" s="227"/>
      <c r="AT286" s="228" t="s">
        <v>134</v>
      </c>
      <c r="AU286" s="228" t="s">
        <v>81</v>
      </c>
      <c r="AV286" s="11" t="s">
        <v>79</v>
      </c>
      <c r="AW286" s="11" t="s">
        <v>34</v>
      </c>
      <c r="AX286" s="11" t="s">
        <v>72</v>
      </c>
      <c r="AY286" s="228" t="s">
        <v>121</v>
      </c>
    </row>
    <row r="287" s="12" customFormat="1">
      <c r="B287" s="229"/>
      <c r="C287" s="230"/>
      <c r="D287" s="215" t="s">
        <v>134</v>
      </c>
      <c r="E287" s="231" t="s">
        <v>1</v>
      </c>
      <c r="F287" s="232" t="s">
        <v>360</v>
      </c>
      <c r="G287" s="230"/>
      <c r="H287" s="233">
        <v>935.14999999999998</v>
      </c>
      <c r="I287" s="234"/>
      <c r="J287" s="230"/>
      <c r="K287" s="230"/>
      <c r="L287" s="235"/>
      <c r="M287" s="236"/>
      <c r="N287" s="237"/>
      <c r="O287" s="237"/>
      <c r="P287" s="237"/>
      <c r="Q287" s="237"/>
      <c r="R287" s="237"/>
      <c r="S287" s="237"/>
      <c r="T287" s="238"/>
      <c r="AT287" s="239" t="s">
        <v>134</v>
      </c>
      <c r="AU287" s="239" t="s">
        <v>81</v>
      </c>
      <c r="AV287" s="12" t="s">
        <v>81</v>
      </c>
      <c r="AW287" s="12" t="s">
        <v>34</v>
      </c>
      <c r="AX287" s="12" t="s">
        <v>79</v>
      </c>
      <c r="AY287" s="239" t="s">
        <v>121</v>
      </c>
    </row>
    <row r="288" s="1" customFormat="1" ht="16.5" customHeight="1">
      <c r="B288" s="36"/>
      <c r="C288" s="203" t="s">
        <v>380</v>
      </c>
      <c r="D288" s="203" t="s">
        <v>123</v>
      </c>
      <c r="E288" s="204" t="s">
        <v>381</v>
      </c>
      <c r="F288" s="205" t="s">
        <v>382</v>
      </c>
      <c r="G288" s="206" t="s">
        <v>126</v>
      </c>
      <c r="H288" s="207">
        <v>935.14999999999998</v>
      </c>
      <c r="I288" s="208"/>
      <c r="J288" s="209">
        <f>ROUND(I288*H288,2)</f>
        <v>0</v>
      </c>
      <c r="K288" s="205" t="s">
        <v>127</v>
      </c>
      <c r="L288" s="41"/>
      <c r="M288" s="210" t="s">
        <v>1</v>
      </c>
      <c r="N288" s="211" t="s">
        <v>43</v>
      </c>
      <c r="O288" s="77"/>
      <c r="P288" s="212">
        <f>O288*H288</f>
        <v>0</v>
      </c>
      <c r="Q288" s="212">
        <v>0</v>
      </c>
      <c r="R288" s="212">
        <f>Q288*H288</f>
        <v>0</v>
      </c>
      <c r="S288" s="212">
        <v>0</v>
      </c>
      <c r="T288" s="213">
        <f>S288*H288</f>
        <v>0</v>
      </c>
      <c r="AR288" s="15" t="s">
        <v>128</v>
      </c>
      <c r="AT288" s="15" t="s">
        <v>123</v>
      </c>
      <c r="AU288" s="15" t="s">
        <v>81</v>
      </c>
      <c r="AY288" s="15" t="s">
        <v>121</v>
      </c>
      <c r="BE288" s="214">
        <f>IF(N288="základní",J288,0)</f>
        <v>0</v>
      </c>
      <c r="BF288" s="214">
        <f>IF(N288="snížená",J288,0)</f>
        <v>0</v>
      </c>
      <c r="BG288" s="214">
        <f>IF(N288="zákl. přenesená",J288,0)</f>
        <v>0</v>
      </c>
      <c r="BH288" s="214">
        <f>IF(N288="sníž. přenesená",J288,0)</f>
        <v>0</v>
      </c>
      <c r="BI288" s="214">
        <f>IF(N288="nulová",J288,0)</f>
        <v>0</v>
      </c>
      <c r="BJ288" s="15" t="s">
        <v>79</v>
      </c>
      <c r="BK288" s="214">
        <f>ROUND(I288*H288,2)</f>
        <v>0</v>
      </c>
      <c r="BL288" s="15" t="s">
        <v>128</v>
      </c>
      <c r="BM288" s="15" t="s">
        <v>383</v>
      </c>
    </row>
    <row r="289" s="1" customFormat="1">
      <c r="B289" s="36"/>
      <c r="C289" s="37"/>
      <c r="D289" s="215" t="s">
        <v>130</v>
      </c>
      <c r="E289" s="37"/>
      <c r="F289" s="216" t="s">
        <v>384</v>
      </c>
      <c r="G289" s="37"/>
      <c r="H289" s="37"/>
      <c r="I289" s="129"/>
      <c r="J289" s="37"/>
      <c r="K289" s="37"/>
      <c r="L289" s="41"/>
      <c r="M289" s="217"/>
      <c r="N289" s="77"/>
      <c r="O289" s="77"/>
      <c r="P289" s="77"/>
      <c r="Q289" s="77"/>
      <c r="R289" s="77"/>
      <c r="S289" s="77"/>
      <c r="T289" s="78"/>
      <c r="AT289" s="15" t="s">
        <v>130</v>
      </c>
      <c r="AU289" s="15" t="s">
        <v>81</v>
      </c>
    </row>
    <row r="290" s="1" customFormat="1">
      <c r="B290" s="36"/>
      <c r="C290" s="37"/>
      <c r="D290" s="215" t="s">
        <v>132</v>
      </c>
      <c r="E290" s="37"/>
      <c r="F290" s="218" t="s">
        <v>385</v>
      </c>
      <c r="G290" s="37"/>
      <c r="H290" s="37"/>
      <c r="I290" s="129"/>
      <c r="J290" s="37"/>
      <c r="K290" s="37"/>
      <c r="L290" s="41"/>
      <c r="M290" s="217"/>
      <c r="N290" s="77"/>
      <c r="O290" s="77"/>
      <c r="P290" s="77"/>
      <c r="Q290" s="77"/>
      <c r="R290" s="77"/>
      <c r="S290" s="77"/>
      <c r="T290" s="78"/>
      <c r="AT290" s="15" t="s">
        <v>132</v>
      </c>
      <c r="AU290" s="15" t="s">
        <v>81</v>
      </c>
    </row>
    <row r="291" s="11" customFormat="1">
      <c r="B291" s="219"/>
      <c r="C291" s="220"/>
      <c r="D291" s="215" t="s">
        <v>134</v>
      </c>
      <c r="E291" s="221" t="s">
        <v>1</v>
      </c>
      <c r="F291" s="222" t="s">
        <v>135</v>
      </c>
      <c r="G291" s="220"/>
      <c r="H291" s="221" t="s">
        <v>1</v>
      </c>
      <c r="I291" s="223"/>
      <c r="J291" s="220"/>
      <c r="K291" s="220"/>
      <c r="L291" s="224"/>
      <c r="M291" s="225"/>
      <c r="N291" s="226"/>
      <c r="O291" s="226"/>
      <c r="P291" s="226"/>
      <c r="Q291" s="226"/>
      <c r="R291" s="226"/>
      <c r="S291" s="226"/>
      <c r="T291" s="227"/>
      <c r="AT291" s="228" t="s">
        <v>134</v>
      </c>
      <c r="AU291" s="228" t="s">
        <v>81</v>
      </c>
      <c r="AV291" s="11" t="s">
        <v>79</v>
      </c>
      <c r="AW291" s="11" t="s">
        <v>34</v>
      </c>
      <c r="AX291" s="11" t="s">
        <v>72</v>
      </c>
      <c r="AY291" s="228" t="s">
        <v>121</v>
      </c>
    </row>
    <row r="292" s="12" customFormat="1">
      <c r="B292" s="229"/>
      <c r="C292" s="230"/>
      <c r="D292" s="215" t="s">
        <v>134</v>
      </c>
      <c r="E292" s="231" t="s">
        <v>1</v>
      </c>
      <c r="F292" s="232" t="s">
        <v>360</v>
      </c>
      <c r="G292" s="230"/>
      <c r="H292" s="233">
        <v>935.14999999999998</v>
      </c>
      <c r="I292" s="234"/>
      <c r="J292" s="230"/>
      <c r="K292" s="230"/>
      <c r="L292" s="235"/>
      <c r="M292" s="236"/>
      <c r="N292" s="237"/>
      <c r="O292" s="237"/>
      <c r="P292" s="237"/>
      <c r="Q292" s="237"/>
      <c r="R292" s="237"/>
      <c r="S292" s="237"/>
      <c r="T292" s="238"/>
      <c r="AT292" s="239" t="s">
        <v>134</v>
      </c>
      <c r="AU292" s="239" t="s">
        <v>81</v>
      </c>
      <c r="AV292" s="12" t="s">
        <v>81</v>
      </c>
      <c r="AW292" s="12" t="s">
        <v>34</v>
      </c>
      <c r="AX292" s="12" t="s">
        <v>79</v>
      </c>
      <c r="AY292" s="239" t="s">
        <v>121</v>
      </c>
    </row>
    <row r="293" s="1" customFormat="1" ht="16.5" customHeight="1">
      <c r="B293" s="36"/>
      <c r="C293" s="203" t="s">
        <v>386</v>
      </c>
      <c r="D293" s="203" t="s">
        <v>123</v>
      </c>
      <c r="E293" s="204" t="s">
        <v>387</v>
      </c>
      <c r="F293" s="205" t="s">
        <v>388</v>
      </c>
      <c r="G293" s="206" t="s">
        <v>126</v>
      </c>
      <c r="H293" s="207">
        <v>935.14999999999998</v>
      </c>
      <c r="I293" s="208"/>
      <c r="J293" s="209">
        <f>ROUND(I293*H293,2)</f>
        <v>0</v>
      </c>
      <c r="K293" s="205" t="s">
        <v>127</v>
      </c>
      <c r="L293" s="41"/>
      <c r="M293" s="210" t="s">
        <v>1</v>
      </c>
      <c r="N293" s="211" t="s">
        <v>43</v>
      </c>
      <c r="O293" s="77"/>
      <c r="P293" s="212">
        <f>O293*H293</f>
        <v>0</v>
      </c>
      <c r="Q293" s="212">
        <v>0.0060099999999999997</v>
      </c>
      <c r="R293" s="212">
        <f>Q293*H293</f>
        <v>5.6202514999999993</v>
      </c>
      <c r="S293" s="212">
        <v>0</v>
      </c>
      <c r="T293" s="213">
        <f>S293*H293</f>
        <v>0</v>
      </c>
      <c r="AR293" s="15" t="s">
        <v>128</v>
      </c>
      <c r="AT293" s="15" t="s">
        <v>123</v>
      </c>
      <c r="AU293" s="15" t="s">
        <v>81</v>
      </c>
      <c r="AY293" s="15" t="s">
        <v>121</v>
      </c>
      <c r="BE293" s="214">
        <f>IF(N293="základní",J293,0)</f>
        <v>0</v>
      </c>
      <c r="BF293" s="214">
        <f>IF(N293="snížená",J293,0)</f>
        <v>0</v>
      </c>
      <c r="BG293" s="214">
        <f>IF(N293="zákl. přenesená",J293,0)</f>
        <v>0</v>
      </c>
      <c r="BH293" s="214">
        <f>IF(N293="sníž. přenesená",J293,0)</f>
        <v>0</v>
      </c>
      <c r="BI293" s="214">
        <f>IF(N293="nulová",J293,0)</f>
        <v>0</v>
      </c>
      <c r="BJ293" s="15" t="s">
        <v>79</v>
      </c>
      <c r="BK293" s="214">
        <f>ROUND(I293*H293,2)</f>
        <v>0</v>
      </c>
      <c r="BL293" s="15" t="s">
        <v>128</v>
      </c>
      <c r="BM293" s="15" t="s">
        <v>389</v>
      </c>
    </row>
    <row r="294" s="1" customFormat="1">
      <c r="B294" s="36"/>
      <c r="C294" s="37"/>
      <c r="D294" s="215" t="s">
        <v>130</v>
      </c>
      <c r="E294" s="37"/>
      <c r="F294" s="216" t="s">
        <v>390</v>
      </c>
      <c r="G294" s="37"/>
      <c r="H294" s="37"/>
      <c r="I294" s="129"/>
      <c r="J294" s="37"/>
      <c r="K294" s="37"/>
      <c r="L294" s="41"/>
      <c r="M294" s="217"/>
      <c r="N294" s="77"/>
      <c r="O294" s="77"/>
      <c r="P294" s="77"/>
      <c r="Q294" s="77"/>
      <c r="R294" s="77"/>
      <c r="S294" s="77"/>
      <c r="T294" s="78"/>
      <c r="AT294" s="15" t="s">
        <v>130</v>
      </c>
      <c r="AU294" s="15" t="s">
        <v>81</v>
      </c>
    </row>
    <row r="295" s="11" customFormat="1">
      <c r="B295" s="219"/>
      <c r="C295" s="220"/>
      <c r="D295" s="215" t="s">
        <v>134</v>
      </c>
      <c r="E295" s="221" t="s">
        <v>1</v>
      </c>
      <c r="F295" s="222" t="s">
        <v>135</v>
      </c>
      <c r="G295" s="220"/>
      <c r="H295" s="221" t="s">
        <v>1</v>
      </c>
      <c r="I295" s="223"/>
      <c r="J295" s="220"/>
      <c r="K295" s="220"/>
      <c r="L295" s="224"/>
      <c r="M295" s="225"/>
      <c r="N295" s="226"/>
      <c r="O295" s="226"/>
      <c r="P295" s="226"/>
      <c r="Q295" s="226"/>
      <c r="R295" s="226"/>
      <c r="S295" s="226"/>
      <c r="T295" s="227"/>
      <c r="AT295" s="228" t="s">
        <v>134</v>
      </c>
      <c r="AU295" s="228" t="s">
        <v>81</v>
      </c>
      <c r="AV295" s="11" t="s">
        <v>79</v>
      </c>
      <c r="AW295" s="11" t="s">
        <v>34</v>
      </c>
      <c r="AX295" s="11" t="s">
        <v>72</v>
      </c>
      <c r="AY295" s="228" t="s">
        <v>121</v>
      </c>
    </row>
    <row r="296" s="12" customFormat="1">
      <c r="B296" s="229"/>
      <c r="C296" s="230"/>
      <c r="D296" s="215" t="s">
        <v>134</v>
      </c>
      <c r="E296" s="231" t="s">
        <v>1</v>
      </c>
      <c r="F296" s="232" t="s">
        <v>360</v>
      </c>
      <c r="G296" s="230"/>
      <c r="H296" s="233">
        <v>935.14999999999998</v>
      </c>
      <c r="I296" s="234"/>
      <c r="J296" s="230"/>
      <c r="K296" s="230"/>
      <c r="L296" s="235"/>
      <c r="M296" s="236"/>
      <c r="N296" s="237"/>
      <c r="O296" s="237"/>
      <c r="P296" s="237"/>
      <c r="Q296" s="237"/>
      <c r="R296" s="237"/>
      <c r="S296" s="237"/>
      <c r="T296" s="238"/>
      <c r="AT296" s="239" t="s">
        <v>134</v>
      </c>
      <c r="AU296" s="239" t="s">
        <v>81</v>
      </c>
      <c r="AV296" s="12" t="s">
        <v>81</v>
      </c>
      <c r="AW296" s="12" t="s">
        <v>34</v>
      </c>
      <c r="AX296" s="12" t="s">
        <v>79</v>
      </c>
      <c r="AY296" s="239" t="s">
        <v>121</v>
      </c>
    </row>
    <row r="297" s="1" customFormat="1" ht="16.5" customHeight="1">
      <c r="B297" s="36"/>
      <c r="C297" s="203" t="s">
        <v>391</v>
      </c>
      <c r="D297" s="203" t="s">
        <v>123</v>
      </c>
      <c r="E297" s="204" t="s">
        <v>392</v>
      </c>
      <c r="F297" s="205" t="s">
        <v>393</v>
      </c>
      <c r="G297" s="206" t="s">
        <v>126</v>
      </c>
      <c r="H297" s="207">
        <v>938.97000000000003</v>
      </c>
      <c r="I297" s="208"/>
      <c r="J297" s="209">
        <f>ROUND(I297*H297,2)</f>
        <v>0</v>
      </c>
      <c r="K297" s="205" t="s">
        <v>127</v>
      </c>
      <c r="L297" s="41"/>
      <c r="M297" s="210" t="s">
        <v>1</v>
      </c>
      <c r="N297" s="211" t="s">
        <v>43</v>
      </c>
      <c r="O297" s="77"/>
      <c r="P297" s="212">
        <f>O297*H297</f>
        <v>0</v>
      </c>
      <c r="Q297" s="212">
        <v>0.00060999999999999997</v>
      </c>
      <c r="R297" s="212">
        <f>Q297*H297</f>
        <v>0.57277169999999999</v>
      </c>
      <c r="S297" s="212">
        <v>0</v>
      </c>
      <c r="T297" s="213">
        <f>S297*H297</f>
        <v>0</v>
      </c>
      <c r="AR297" s="15" t="s">
        <v>128</v>
      </c>
      <c r="AT297" s="15" t="s">
        <v>123</v>
      </c>
      <c r="AU297" s="15" t="s">
        <v>81</v>
      </c>
      <c r="AY297" s="15" t="s">
        <v>121</v>
      </c>
      <c r="BE297" s="214">
        <f>IF(N297="základní",J297,0)</f>
        <v>0</v>
      </c>
      <c r="BF297" s="214">
        <f>IF(N297="snížená",J297,0)</f>
        <v>0</v>
      </c>
      <c r="BG297" s="214">
        <f>IF(N297="zákl. přenesená",J297,0)</f>
        <v>0</v>
      </c>
      <c r="BH297" s="214">
        <f>IF(N297="sníž. přenesená",J297,0)</f>
        <v>0</v>
      </c>
      <c r="BI297" s="214">
        <f>IF(N297="nulová",J297,0)</f>
        <v>0</v>
      </c>
      <c r="BJ297" s="15" t="s">
        <v>79</v>
      </c>
      <c r="BK297" s="214">
        <f>ROUND(I297*H297,2)</f>
        <v>0</v>
      </c>
      <c r="BL297" s="15" t="s">
        <v>128</v>
      </c>
      <c r="BM297" s="15" t="s">
        <v>394</v>
      </c>
    </row>
    <row r="298" s="1" customFormat="1">
      <c r="B298" s="36"/>
      <c r="C298" s="37"/>
      <c r="D298" s="215" t="s">
        <v>130</v>
      </c>
      <c r="E298" s="37"/>
      <c r="F298" s="216" t="s">
        <v>395</v>
      </c>
      <c r="G298" s="37"/>
      <c r="H298" s="37"/>
      <c r="I298" s="129"/>
      <c r="J298" s="37"/>
      <c r="K298" s="37"/>
      <c r="L298" s="41"/>
      <c r="M298" s="217"/>
      <c r="N298" s="77"/>
      <c r="O298" s="77"/>
      <c r="P298" s="77"/>
      <c r="Q298" s="77"/>
      <c r="R298" s="77"/>
      <c r="S298" s="77"/>
      <c r="T298" s="78"/>
      <c r="AT298" s="15" t="s">
        <v>130</v>
      </c>
      <c r="AU298" s="15" t="s">
        <v>81</v>
      </c>
    </row>
    <row r="299" s="11" customFormat="1">
      <c r="B299" s="219"/>
      <c r="C299" s="220"/>
      <c r="D299" s="215" t="s">
        <v>134</v>
      </c>
      <c r="E299" s="221" t="s">
        <v>1</v>
      </c>
      <c r="F299" s="222" t="s">
        <v>135</v>
      </c>
      <c r="G299" s="220"/>
      <c r="H299" s="221" t="s">
        <v>1</v>
      </c>
      <c r="I299" s="223"/>
      <c r="J299" s="220"/>
      <c r="K299" s="220"/>
      <c r="L299" s="224"/>
      <c r="M299" s="225"/>
      <c r="N299" s="226"/>
      <c r="O299" s="226"/>
      <c r="P299" s="226"/>
      <c r="Q299" s="226"/>
      <c r="R299" s="226"/>
      <c r="S299" s="226"/>
      <c r="T299" s="227"/>
      <c r="AT299" s="228" t="s">
        <v>134</v>
      </c>
      <c r="AU299" s="228" t="s">
        <v>81</v>
      </c>
      <c r="AV299" s="11" t="s">
        <v>79</v>
      </c>
      <c r="AW299" s="11" t="s">
        <v>34</v>
      </c>
      <c r="AX299" s="11" t="s">
        <v>72</v>
      </c>
      <c r="AY299" s="228" t="s">
        <v>121</v>
      </c>
    </row>
    <row r="300" s="11" customFormat="1">
      <c r="B300" s="219"/>
      <c r="C300" s="220"/>
      <c r="D300" s="215" t="s">
        <v>134</v>
      </c>
      <c r="E300" s="221" t="s">
        <v>1</v>
      </c>
      <c r="F300" s="222" t="s">
        <v>396</v>
      </c>
      <c r="G300" s="220"/>
      <c r="H300" s="221" t="s">
        <v>1</v>
      </c>
      <c r="I300" s="223"/>
      <c r="J300" s="220"/>
      <c r="K300" s="220"/>
      <c r="L300" s="224"/>
      <c r="M300" s="225"/>
      <c r="N300" s="226"/>
      <c r="O300" s="226"/>
      <c r="P300" s="226"/>
      <c r="Q300" s="226"/>
      <c r="R300" s="226"/>
      <c r="S300" s="226"/>
      <c r="T300" s="227"/>
      <c r="AT300" s="228" t="s">
        <v>134</v>
      </c>
      <c r="AU300" s="228" t="s">
        <v>81</v>
      </c>
      <c r="AV300" s="11" t="s">
        <v>79</v>
      </c>
      <c r="AW300" s="11" t="s">
        <v>34</v>
      </c>
      <c r="AX300" s="11" t="s">
        <v>72</v>
      </c>
      <c r="AY300" s="228" t="s">
        <v>121</v>
      </c>
    </row>
    <row r="301" s="12" customFormat="1">
      <c r="B301" s="229"/>
      <c r="C301" s="230"/>
      <c r="D301" s="215" t="s">
        <v>134</v>
      </c>
      <c r="E301" s="231" t="s">
        <v>1</v>
      </c>
      <c r="F301" s="232" t="s">
        <v>360</v>
      </c>
      <c r="G301" s="230"/>
      <c r="H301" s="233">
        <v>935.14999999999998</v>
      </c>
      <c r="I301" s="234"/>
      <c r="J301" s="230"/>
      <c r="K301" s="230"/>
      <c r="L301" s="235"/>
      <c r="M301" s="236"/>
      <c r="N301" s="237"/>
      <c r="O301" s="237"/>
      <c r="P301" s="237"/>
      <c r="Q301" s="237"/>
      <c r="R301" s="237"/>
      <c r="S301" s="237"/>
      <c r="T301" s="238"/>
      <c r="AT301" s="239" t="s">
        <v>134</v>
      </c>
      <c r="AU301" s="239" t="s">
        <v>81</v>
      </c>
      <c r="AV301" s="12" t="s">
        <v>81</v>
      </c>
      <c r="AW301" s="12" t="s">
        <v>34</v>
      </c>
      <c r="AX301" s="12" t="s">
        <v>72</v>
      </c>
      <c r="AY301" s="239" t="s">
        <v>121</v>
      </c>
    </row>
    <row r="302" s="12" customFormat="1">
      <c r="B302" s="229"/>
      <c r="C302" s="230"/>
      <c r="D302" s="215" t="s">
        <v>134</v>
      </c>
      <c r="E302" s="231" t="s">
        <v>1</v>
      </c>
      <c r="F302" s="232" t="s">
        <v>397</v>
      </c>
      <c r="G302" s="230"/>
      <c r="H302" s="233">
        <v>3.8199999999999998</v>
      </c>
      <c r="I302" s="234"/>
      <c r="J302" s="230"/>
      <c r="K302" s="230"/>
      <c r="L302" s="235"/>
      <c r="M302" s="236"/>
      <c r="N302" s="237"/>
      <c r="O302" s="237"/>
      <c r="P302" s="237"/>
      <c r="Q302" s="237"/>
      <c r="R302" s="237"/>
      <c r="S302" s="237"/>
      <c r="T302" s="238"/>
      <c r="AT302" s="239" t="s">
        <v>134</v>
      </c>
      <c r="AU302" s="239" t="s">
        <v>81</v>
      </c>
      <c r="AV302" s="12" t="s">
        <v>81</v>
      </c>
      <c r="AW302" s="12" t="s">
        <v>34</v>
      </c>
      <c r="AX302" s="12" t="s">
        <v>72</v>
      </c>
      <c r="AY302" s="239" t="s">
        <v>121</v>
      </c>
    </row>
    <row r="303" s="13" customFormat="1">
      <c r="B303" s="240"/>
      <c r="C303" s="241"/>
      <c r="D303" s="215" t="s">
        <v>134</v>
      </c>
      <c r="E303" s="242" t="s">
        <v>1</v>
      </c>
      <c r="F303" s="243" t="s">
        <v>151</v>
      </c>
      <c r="G303" s="241"/>
      <c r="H303" s="244">
        <v>938.97000000000003</v>
      </c>
      <c r="I303" s="245"/>
      <c r="J303" s="241"/>
      <c r="K303" s="241"/>
      <c r="L303" s="246"/>
      <c r="M303" s="247"/>
      <c r="N303" s="248"/>
      <c r="O303" s="248"/>
      <c r="P303" s="248"/>
      <c r="Q303" s="248"/>
      <c r="R303" s="248"/>
      <c r="S303" s="248"/>
      <c r="T303" s="249"/>
      <c r="AT303" s="250" t="s">
        <v>134</v>
      </c>
      <c r="AU303" s="250" t="s">
        <v>81</v>
      </c>
      <c r="AV303" s="13" t="s">
        <v>128</v>
      </c>
      <c r="AW303" s="13" t="s">
        <v>34</v>
      </c>
      <c r="AX303" s="13" t="s">
        <v>79</v>
      </c>
      <c r="AY303" s="250" t="s">
        <v>121</v>
      </c>
    </row>
    <row r="304" s="1" customFormat="1" ht="16.5" customHeight="1">
      <c r="B304" s="36"/>
      <c r="C304" s="203" t="s">
        <v>398</v>
      </c>
      <c r="D304" s="203" t="s">
        <v>123</v>
      </c>
      <c r="E304" s="204" t="s">
        <v>399</v>
      </c>
      <c r="F304" s="205" t="s">
        <v>400</v>
      </c>
      <c r="G304" s="206" t="s">
        <v>126</v>
      </c>
      <c r="H304" s="207">
        <v>938.97000000000003</v>
      </c>
      <c r="I304" s="208"/>
      <c r="J304" s="209">
        <f>ROUND(I304*H304,2)</f>
        <v>0</v>
      </c>
      <c r="K304" s="205" t="s">
        <v>127</v>
      </c>
      <c r="L304" s="41"/>
      <c r="M304" s="210" t="s">
        <v>1</v>
      </c>
      <c r="N304" s="211" t="s">
        <v>43</v>
      </c>
      <c r="O304" s="77"/>
      <c r="P304" s="212">
        <f>O304*H304</f>
        <v>0</v>
      </c>
      <c r="Q304" s="212">
        <v>0</v>
      </c>
      <c r="R304" s="212">
        <f>Q304*H304</f>
        <v>0</v>
      </c>
      <c r="S304" s="212">
        <v>0</v>
      </c>
      <c r="T304" s="213">
        <f>S304*H304</f>
        <v>0</v>
      </c>
      <c r="AR304" s="15" t="s">
        <v>128</v>
      </c>
      <c r="AT304" s="15" t="s">
        <v>123</v>
      </c>
      <c r="AU304" s="15" t="s">
        <v>81</v>
      </c>
      <c r="AY304" s="15" t="s">
        <v>121</v>
      </c>
      <c r="BE304" s="214">
        <f>IF(N304="základní",J304,0)</f>
        <v>0</v>
      </c>
      <c r="BF304" s="214">
        <f>IF(N304="snížená",J304,0)</f>
        <v>0</v>
      </c>
      <c r="BG304" s="214">
        <f>IF(N304="zákl. přenesená",J304,0)</f>
        <v>0</v>
      </c>
      <c r="BH304" s="214">
        <f>IF(N304="sníž. přenesená",J304,0)</f>
        <v>0</v>
      </c>
      <c r="BI304" s="214">
        <f>IF(N304="nulová",J304,0)</f>
        <v>0</v>
      </c>
      <c r="BJ304" s="15" t="s">
        <v>79</v>
      </c>
      <c r="BK304" s="214">
        <f>ROUND(I304*H304,2)</f>
        <v>0</v>
      </c>
      <c r="BL304" s="15" t="s">
        <v>128</v>
      </c>
      <c r="BM304" s="15" t="s">
        <v>401</v>
      </c>
    </row>
    <row r="305" s="1" customFormat="1">
      <c r="B305" s="36"/>
      <c r="C305" s="37"/>
      <c r="D305" s="215" t="s">
        <v>130</v>
      </c>
      <c r="E305" s="37"/>
      <c r="F305" s="216" t="s">
        <v>402</v>
      </c>
      <c r="G305" s="37"/>
      <c r="H305" s="37"/>
      <c r="I305" s="129"/>
      <c r="J305" s="37"/>
      <c r="K305" s="37"/>
      <c r="L305" s="41"/>
      <c r="M305" s="217"/>
      <c r="N305" s="77"/>
      <c r="O305" s="77"/>
      <c r="P305" s="77"/>
      <c r="Q305" s="77"/>
      <c r="R305" s="77"/>
      <c r="S305" s="77"/>
      <c r="T305" s="78"/>
      <c r="AT305" s="15" t="s">
        <v>130</v>
      </c>
      <c r="AU305" s="15" t="s">
        <v>81</v>
      </c>
    </row>
    <row r="306" s="1" customFormat="1">
      <c r="B306" s="36"/>
      <c r="C306" s="37"/>
      <c r="D306" s="215" t="s">
        <v>132</v>
      </c>
      <c r="E306" s="37"/>
      <c r="F306" s="218" t="s">
        <v>403</v>
      </c>
      <c r="G306" s="37"/>
      <c r="H306" s="37"/>
      <c r="I306" s="129"/>
      <c r="J306" s="37"/>
      <c r="K306" s="37"/>
      <c r="L306" s="41"/>
      <c r="M306" s="217"/>
      <c r="N306" s="77"/>
      <c r="O306" s="77"/>
      <c r="P306" s="77"/>
      <c r="Q306" s="77"/>
      <c r="R306" s="77"/>
      <c r="S306" s="77"/>
      <c r="T306" s="78"/>
      <c r="AT306" s="15" t="s">
        <v>132</v>
      </c>
      <c r="AU306" s="15" t="s">
        <v>81</v>
      </c>
    </row>
    <row r="307" s="11" customFormat="1">
      <c r="B307" s="219"/>
      <c r="C307" s="220"/>
      <c r="D307" s="215" t="s">
        <v>134</v>
      </c>
      <c r="E307" s="221" t="s">
        <v>1</v>
      </c>
      <c r="F307" s="222" t="s">
        <v>135</v>
      </c>
      <c r="G307" s="220"/>
      <c r="H307" s="221" t="s">
        <v>1</v>
      </c>
      <c r="I307" s="223"/>
      <c r="J307" s="220"/>
      <c r="K307" s="220"/>
      <c r="L307" s="224"/>
      <c r="M307" s="225"/>
      <c r="N307" s="226"/>
      <c r="O307" s="226"/>
      <c r="P307" s="226"/>
      <c r="Q307" s="226"/>
      <c r="R307" s="226"/>
      <c r="S307" s="226"/>
      <c r="T307" s="227"/>
      <c r="AT307" s="228" t="s">
        <v>134</v>
      </c>
      <c r="AU307" s="228" t="s">
        <v>81</v>
      </c>
      <c r="AV307" s="11" t="s">
        <v>79</v>
      </c>
      <c r="AW307" s="11" t="s">
        <v>34</v>
      </c>
      <c r="AX307" s="11" t="s">
        <v>72</v>
      </c>
      <c r="AY307" s="228" t="s">
        <v>121</v>
      </c>
    </row>
    <row r="308" s="12" customFormat="1">
      <c r="B308" s="229"/>
      <c r="C308" s="230"/>
      <c r="D308" s="215" t="s">
        <v>134</v>
      </c>
      <c r="E308" s="231" t="s">
        <v>1</v>
      </c>
      <c r="F308" s="232" t="s">
        <v>360</v>
      </c>
      <c r="G308" s="230"/>
      <c r="H308" s="233">
        <v>935.14999999999998</v>
      </c>
      <c r="I308" s="234"/>
      <c r="J308" s="230"/>
      <c r="K308" s="230"/>
      <c r="L308" s="235"/>
      <c r="M308" s="236"/>
      <c r="N308" s="237"/>
      <c r="O308" s="237"/>
      <c r="P308" s="237"/>
      <c r="Q308" s="237"/>
      <c r="R308" s="237"/>
      <c r="S308" s="237"/>
      <c r="T308" s="238"/>
      <c r="AT308" s="239" t="s">
        <v>134</v>
      </c>
      <c r="AU308" s="239" t="s">
        <v>81</v>
      </c>
      <c r="AV308" s="12" t="s">
        <v>81</v>
      </c>
      <c r="AW308" s="12" t="s">
        <v>34</v>
      </c>
      <c r="AX308" s="12" t="s">
        <v>72</v>
      </c>
      <c r="AY308" s="239" t="s">
        <v>121</v>
      </c>
    </row>
    <row r="309" s="12" customFormat="1">
      <c r="B309" s="229"/>
      <c r="C309" s="230"/>
      <c r="D309" s="215" t="s">
        <v>134</v>
      </c>
      <c r="E309" s="231" t="s">
        <v>1</v>
      </c>
      <c r="F309" s="232" t="s">
        <v>397</v>
      </c>
      <c r="G309" s="230"/>
      <c r="H309" s="233">
        <v>3.8199999999999998</v>
      </c>
      <c r="I309" s="234"/>
      <c r="J309" s="230"/>
      <c r="K309" s="230"/>
      <c r="L309" s="235"/>
      <c r="M309" s="236"/>
      <c r="N309" s="237"/>
      <c r="O309" s="237"/>
      <c r="P309" s="237"/>
      <c r="Q309" s="237"/>
      <c r="R309" s="237"/>
      <c r="S309" s="237"/>
      <c r="T309" s="238"/>
      <c r="AT309" s="239" t="s">
        <v>134</v>
      </c>
      <c r="AU309" s="239" t="s">
        <v>81</v>
      </c>
      <c r="AV309" s="12" t="s">
        <v>81</v>
      </c>
      <c r="AW309" s="12" t="s">
        <v>34</v>
      </c>
      <c r="AX309" s="12" t="s">
        <v>72</v>
      </c>
      <c r="AY309" s="239" t="s">
        <v>121</v>
      </c>
    </row>
    <row r="310" s="13" customFormat="1">
      <c r="B310" s="240"/>
      <c r="C310" s="241"/>
      <c r="D310" s="215" t="s">
        <v>134</v>
      </c>
      <c r="E310" s="242" t="s">
        <v>1</v>
      </c>
      <c r="F310" s="243" t="s">
        <v>151</v>
      </c>
      <c r="G310" s="241"/>
      <c r="H310" s="244">
        <v>938.97000000000003</v>
      </c>
      <c r="I310" s="245"/>
      <c r="J310" s="241"/>
      <c r="K310" s="241"/>
      <c r="L310" s="246"/>
      <c r="M310" s="247"/>
      <c r="N310" s="248"/>
      <c r="O310" s="248"/>
      <c r="P310" s="248"/>
      <c r="Q310" s="248"/>
      <c r="R310" s="248"/>
      <c r="S310" s="248"/>
      <c r="T310" s="249"/>
      <c r="AT310" s="250" t="s">
        <v>134</v>
      </c>
      <c r="AU310" s="250" t="s">
        <v>81</v>
      </c>
      <c r="AV310" s="13" t="s">
        <v>128</v>
      </c>
      <c r="AW310" s="13" t="s">
        <v>34</v>
      </c>
      <c r="AX310" s="13" t="s">
        <v>79</v>
      </c>
      <c r="AY310" s="250" t="s">
        <v>121</v>
      </c>
    </row>
    <row r="311" s="1" customFormat="1" ht="16.5" customHeight="1">
      <c r="B311" s="36"/>
      <c r="C311" s="203" t="s">
        <v>404</v>
      </c>
      <c r="D311" s="203" t="s">
        <v>123</v>
      </c>
      <c r="E311" s="204" t="s">
        <v>405</v>
      </c>
      <c r="F311" s="205" t="s">
        <v>406</v>
      </c>
      <c r="G311" s="206" t="s">
        <v>126</v>
      </c>
      <c r="H311" s="207">
        <v>31.969999999999999</v>
      </c>
      <c r="I311" s="208"/>
      <c r="J311" s="209">
        <f>ROUND(I311*H311,2)</f>
        <v>0</v>
      </c>
      <c r="K311" s="205" t="s">
        <v>127</v>
      </c>
      <c r="L311" s="41"/>
      <c r="M311" s="210" t="s">
        <v>1</v>
      </c>
      <c r="N311" s="211" t="s">
        <v>43</v>
      </c>
      <c r="O311" s="77"/>
      <c r="P311" s="212">
        <f>O311*H311</f>
        <v>0</v>
      </c>
      <c r="Q311" s="212">
        <v>0.1837</v>
      </c>
      <c r="R311" s="212">
        <f>Q311*H311</f>
        <v>5.8728889999999998</v>
      </c>
      <c r="S311" s="212">
        <v>0</v>
      </c>
      <c r="T311" s="213">
        <f>S311*H311</f>
        <v>0</v>
      </c>
      <c r="AR311" s="15" t="s">
        <v>128</v>
      </c>
      <c r="AT311" s="15" t="s">
        <v>123</v>
      </c>
      <c r="AU311" s="15" t="s">
        <v>81</v>
      </c>
      <c r="AY311" s="15" t="s">
        <v>121</v>
      </c>
      <c r="BE311" s="214">
        <f>IF(N311="základní",J311,0)</f>
        <v>0</v>
      </c>
      <c r="BF311" s="214">
        <f>IF(N311="snížená",J311,0)</f>
        <v>0</v>
      </c>
      <c r="BG311" s="214">
        <f>IF(N311="zákl. přenesená",J311,0)</f>
        <v>0</v>
      </c>
      <c r="BH311" s="214">
        <f>IF(N311="sníž. přenesená",J311,0)</f>
        <v>0</v>
      </c>
      <c r="BI311" s="214">
        <f>IF(N311="nulová",J311,0)</f>
        <v>0</v>
      </c>
      <c r="BJ311" s="15" t="s">
        <v>79</v>
      </c>
      <c r="BK311" s="214">
        <f>ROUND(I311*H311,2)</f>
        <v>0</v>
      </c>
      <c r="BL311" s="15" t="s">
        <v>128</v>
      </c>
      <c r="BM311" s="15" t="s">
        <v>407</v>
      </c>
    </row>
    <row r="312" s="1" customFormat="1">
      <c r="B312" s="36"/>
      <c r="C312" s="37"/>
      <c r="D312" s="215" t="s">
        <v>130</v>
      </c>
      <c r="E312" s="37"/>
      <c r="F312" s="216" t="s">
        <v>408</v>
      </c>
      <c r="G312" s="37"/>
      <c r="H312" s="37"/>
      <c r="I312" s="129"/>
      <c r="J312" s="37"/>
      <c r="K312" s="37"/>
      <c r="L312" s="41"/>
      <c r="M312" s="217"/>
      <c r="N312" s="77"/>
      <c r="O312" s="77"/>
      <c r="P312" s="77"/>
      <c r="Q312" s="77"/>
      <c r="R312" s="77"/>
      <c r="S312" s="77"/>
      <c r="T312" s="78"/>
      <c r="AT312" s="15" t="s">
        <v>130</v>
      </c>
      <c r="AU312" s="15" t="s">
        <v>81</v>
      </c>
    </row>
    <row r="313" s="1" customFormat="1">
      <c r="B313" s="36"/>
      <c r="C313" s="37"/>
      <c r="D313" s="215" t="s">
        <v>132</v>
      </c>
      <c r="E313" s="37"/>
      <c r="F313" s="218" t="s">
        <v>409</v>
      </c>
      <c r="G313" s="37"/>
      <c r="H313" s="37"/>
      <c r="I313" s="129"/>
      <c r="J313" s="37"/>
      <c r="K313" s="37"/>
      <c r="L313" s="41"/>
      <c r="M313" s="217"/>
      <c r="N313" s="77"/>
      <c r="O313" s="77"/>
      <c r="P313" s="77"/>
      <c r="Q313" s="77"/>
      <c r="R313" s="77"/>
      <c r="S313" s="77"/>
      <c r="T313" s="78"/>
      <c r="AT313" s="15" t="s">
        <v>132</v>
      </c>
      <c r="AU313" s="15" t="s">
        <v>81</v>
      </c>
    </row>
    <row r="314" s="11" customFormat="1">
      <c r="B314" s="219"/>
      <c r="C314" s="220"/>
      <c r="D314" s="215" t="s">
        <v>134</v>
      </c>
      <c r="E314" s="221" t="s">
        <v>1</v>
      </c>
      <c r="F314" s="222" t="s">
        <v>135</v>
      </c>
      <c r="G314" s="220"/>
      <c r="H314" s="221" t="s">
        <v>1</v>
      </c>
      <c r="I314" s="223"/>
      <c r="J314" s="220"/>
      <c r="K314" s="220"/>
      <c r="L314" s="224"/>
      <c r="M314" s="225"/>
      <c r="N314" s="226"/>
      <c r="O314" s="226"/>
      <c r="P314" s="226"/>
      <c r="Q314" s="226"/>
      <c r="R314" s="226"/>
      <c r="S314" s="226"/>
      <c r="T314" s="227"/>
      <c r="AT314" s="228" t="s">
        <v>134</v>
      </c>
      <c r="AU314" s="228" t="s">
        <v>81</v>
      </c>
      <c r="AV314" s="11" t="s">
        <v>79</v>
      </c>
      <c r="AW314" s="11" t="s">
        <v>34</v>
      </c>
      <c r="AX314" s="11" t="s">
        <v>72</v>
      </c>
      <c r="AY314" s="228" t="s">
        <v>121</v>
      </c>
    </row>
    <row r="315" s="12" customFormat="1">
      <c r="B315" s="229"/>
      <c r="C315" s="230"/>
      <c r="D315" s="215" t="s">
        <v>134</v>
      </c>
      <c r="E315" s="231" t="s">
        <v>1</v>
      </c>
      <c r="F315" s="232" t="s">
        <v>157</v>
      </c>
      <c r="G315" s="230"/>
      <c r="H315" s="233">
        <v>26.210000000000001</v>
      </c>
      <c r="I315" s="234"/>
      <c r="J315" s="230"/>
      <c r="K315" s="230"/>
      <c r="L315" s="235"/>
      <c r="M315" s="236"/>
      <c r="N315" s="237"/>
      <c r="O315" s="237"/>
      <c r="P315" s="237"/>
      <c r="Q315" s="237"/>
      <c r="R315" s="237"/>
      <c r="S315" s="237"/>
      <c r="T315" s="238"/>
      <c r="AT315" s="239" t="s">
        <v>134</v>
      </c>
      <c r="AU315" s="239" t="s">
        <v>81</v>
      </c>
      <c r="AV315" s="12" t="s">
        <v>81</v>
      </c>
      <c r="AW315" s="12" t="s">
        <v>34</v>
      </c>
      <c r="AX315" s="12" t="s">
        <v>72</v>
      </c>
      <c r="AY315" s="239" t="s">
        <v>121</v>
      </c>
    </row>
    <row r="316" s="12" customFormat="1">
      <c r="B316" s="229"/>
      <c r="C316" s="230"/>
      <c r="D316" s="215" t="s">
        <v>134</v>
      </c>
      <c r="E316" s="231" t="s">
        <v>1</v>
      </c>
      <c r="F316" s="232" t="s">
        <v>410</v>
      </c>
      <c r="G316" s="230"/>
      <c r="H316" s="233">
        <v>5.7599999999999998</v>
      </c>
      <c r="I316" s="234"/>
      <c r="J316" s="230"/>
      <c r="K316" s="230"/>
      <c r="L316" s="235"/>
      <c r="M316" s="236"/>
      <c r="N316" s="237"/>
      <c r="O316" s="237"/>
      <c r="P316" s="237"/>
      <c r="Q316" s="237"/>
      <c r="R316" s="237"/>
      <c r="S316" s="237"/>
      <c r="T316" s="238"/>
      <c r="AT316" s="239" t="s">
        <v>134</v>
      </c>
      <c r="AU316" s="239" t="s">
        <v>81</v>
      </c>
      <c r="AV316" s="12" t="s">
        <v>81</v>
      </c>
      <c r="AW316" s="12" t="s">
        <v>34</v>
      </c>
      <c r="AX316" s="12" t="s">
        <v>72</v>
      </c>
      <c r="AY316" s="239" t="s">
        <v>121</v>
      </c>
    </row>
    <row r="317" s="13" customFormat="1">
      <c r="B317" s="240"/>
      <c r="C317" s="241"/>
      <c r="D317" s="215" t="s">
        <v>134</v>
      </c>
      <c r="E317" s="242" t="s">
        <v>1</v>
      </c>
      <c r="F317" s="243" t="s">
        <v>151</v>
      </c>
      <c r="G317" s="241"/>
      <c r="H317" s="244">
        <v>31.969999999999999</v>
      </c>
      <c r="I317" s="245"/>
      <c r="J317" s="241"/>
      <c r="K317" s="241"/>
      <c r="L317" s="246"/>
      <c r="M317" s="247"/>
      <c r="N317" s="248"/>
      <c r="O317" s="248"/>
      <c r="P317" s="248"/>
      <c r="Q317" s="248"/>
      <c r="R317" s="248"/>
      <c r="S317" s="248"/>
      <c r="T317" s="249"/>
      <c r="AT317" s="250" t="s">
        <v>134</v>
      </c>
      <c r="AU317" s="250" t="s">
        <v>81</v>
      </c>
      <c r="AV317" s="13" t="s">
        <v>128</v>
      </c>
      <c r="AW317" s="13" t="s">
        <v>34</v>
      </c>
      <c r="AX317" s="13" t="s">
        <v>79</v>
      </c>
      <c r="AY317" s="250" t="s">
        <v>121</v>
      </c>
    </row>
    <row r="318" s="1" customFormat="1" ht="16.5" customHeight="1">
      <c r="B318" s="36"/>
      <c r="C318" s="203" t="s">
        <v>411</v>
      </c>
      <c r="D318" s="203" t="s">
        <v>123</v>
      </c>
      <c r="E318" s="204" t="s">
        <v>412</v>
      </c>
      <c r="F318" s="205" t="s">
        <v>413</v>
      </c>
      <c r="G318" s="206" t="s">
        <v>126</v>
      </c>
      <c r="H318" s="207">
        <v>12</v>
      </c>
      <c r="I318" s="208"/>
      <c r="J318" s="209">
        <f>ROUND(I318*H318,2)</f>
        <v>0</v>
      </c>
      <c r="K318" s="205" t="s">
        <v>127</v>
      </c>
      <c r="L318" s="41"/>
      <c r="M318" s="210" t="s">
        <v>1</v>
      </c>
      <c r="N318" s="211" t="s">
        <v>43</v>
      </c>
      <c r="O318" s="77"/>
      <c r="P318" s="212">
        <f>O318*H318</f>
        <v>0</v>
      </c>
      <c r="Q318" s="212">
        <v>0.084250000000000005</v>
      </c>
      <c r="R318" s="212">
        <f>Q318*H318</f>
        <v>1.0110000000000001</v>
      </c>
      <c r="S318" s="212">
        <v>0</v>
      </c>
      <c r="T318" s="213">
        <f>S318*H318</f>
        <v>0</v>
      </c>
      <c r="AR318" s="15" t="s">
        <v>128</v>
      </c>
      <c r="AT318" s="15" t="s">
        <v>123</v>
      </c>
      <c r="AU318" s="15" t="s">
        <v>81</v>
      </c>
      <c r="AY318" s="15" t="s">
        <v>121</v>
      </c>
      <c r="BE318" s="214">
        <f>IF(N318="základní",J318,0)</f>
        <v>0</v>
      </c>
      <c r="BF318" s="214">
        <f>IF(N318="snížená",J318,0)</f>
        <v>0</v>
      </c>
      <c r="BG318" s="214">
        <f>IF(N318="zákl. přenesená",J318,0)</f>
        <v>0</v>
      </c>
      <c r="BH318" s="214">
        <f>IF(N318="sníž. přenesená",J318,0)</f>
        <v>0</v>
      </c>
      <c r="BI318" s="214">
        <f>IF(N318="nulová",J318,0)</f>
        <v>0</v>
      </c>
      <c r="BJ318" s="15" t="s">
        <v>79</v>
      </c>
      <c r="BK318" s="214">
        <f>ROUND(I318*H318,2)</f>
        <v>0</v>
      </c>
      <c r="BL318" s="15" t="s">
        <v>128</v>
      </c>
      <c r="BM318" s="15" t="s">
        <v>414</v>
      </c>
    </row>
    <row r="319" s="1" customFormat="1">
      <c r="B319" s="36"/>
      <c r="C319" s="37"/>
      <c r="D319" s="215" t="s">
        <v>130</v>
      </c>
      <c r="E319" s="37"/>
      <c r="F319" s="216" t="s">
        <v>415</v>
      </c>
      <c r="G319" s="37"/>
      <c r="H319" s="37"/>
      <c r="I319" s="129"/>
      <c r="J319" s="37"/>
      <c r="K319" s="37"/>
      <c r="L319" s="41"/>
      <c r="M319" s="217"/>
      <c r="N319" s="77"/>
      <c r="O319" s="77"/>
      <c r="P319" s="77"/>
      <c r="Q319" s="77"/>
      <c r="R319" s="77"/>
      <c r="S319" s="77"/>
      <c r="T319" s="78"/>
      <c r="AT319" s="15" t="s">
        <v>130</v>
      </c>
      <c r="AU319" s="15" t="s">
        <v>81</v>
      </c>
    </row>
    <row r="320" s="1" customFormat="1">
      <c r="B320" s="36"/>
      <c r="C320" s="37"/>
      <c r="D320" s="215" t="s">
        <v>132</v>
      </c>
      <c r="E320" s="37"/>
      <c r="F320" s="218" t="s">
        <v>416</v>
      </c>
      <c r="G320" s="37"/>
      <c r="H320" s="37"/>
      <c r="I320" s="129"/>
      <c r="J320" s="37"/>
      <c r="K320" s="37"/>
      <c r="L320" s="41"/>
      <c r="M320" s="217"/>
      <c r="N320" s="77"/>
      <c r="O320" s="77"/>
      <c r="P320" s="77"/>
      <c r="Q320" s="77"/>
      <c r="R320" s="77"/>
      <c r="S320" s="77"/>
      <c r="T320" s="78"/>
      <c r="AT320" s="15" t="s">
        <v>132</v>
      </c>
      <c r="AU320" s="15" t="s">
        <v>81</v>
      </c>
    </row>
    <row r="321" s="11" customFormat="1">
      <c r="B321" s="219"/>
      <c r="C321" s="220"/>
      <c r="D321" s="215" t="s">
        <v>134</v>
      </c>
      <c r="E321" s="221" t="s">
        <v>1</v>
      </c>
      <c r="F321" s="222" t="s">
        <v>135</v>
      </c>
      <c r="G321" s="220"/>
      <c r="H321" s="221" t="s">
        <v>1</v>
      </c>
      <c r="I321" s="223"/>
      <c r="J321" s="220"/>
      <c r="K321" s="220"/>
      <c r="L321" s="224"/>
      <c r="M321" s="225"/>
      <c r="N321" s="226"/>
      <c r="O321" s="226"/>
      <c r="P321" s="226"/>
      <c r="Q321" s="226"/>
      <c r="R321" s="226"/>
      <c r="S321" s="226"/>
      <c r="T321" s="227"/>
      <c r="AT321" s="228" t="s">
        <v>134</v>
      </c>
      <c r="AU321" s="228" t="s">
        <v>81</v>
      </c>
      <c r="AV321" s="11" t="s">
        <v>79</v>
      </c>
      <c r="AW321" s="11" t="s">
        <v>34</v>
      </c>
      <c r="AX321" s="11" t="s">
        <v>72</v>
      </c>
      <c r="AY321" s="228" t="s">
        <v>121</v>
      </c>
    </row>
    <row r="322" s="12" customFormat="1">
      <c r="B322" s="229"/>
      <c r="C322" s="230"/>
      <c r="D322" s="215" t="s">
        <v>134</v>
      </c>
      <c r="E322" s="231" t="s">
        <v>1</v>
      </c>
      <c r="F322" s="232" t="s">
        <v>367</v>
      </c>
      <c r="G322" s="230"/>
      <c r="H322" s="233">
        <v>4.0999999999999996</v>
      </c>
      <c r="I322" s="234"/>
      <c r="J322" s="230"/>
      <c r="K322" s="230"/>
      <c r="L322" s="235"/>
      <c r="M322" s="236"/>
      <c r="N322" s="237"/>
      <c r="O322" s="237"/>
      <c r="P322" s="237"/>
      <c r="Q322" s="237"/>
      <c r="R322" s="237"/>
      <c r="S322" s="237"/>
      <c r="T322" s="238"/>
      <c r="AT322" s="239" t="s">
        <v>134</v>
      </c>
      <c r="AU322" s="239" t="s">
        <v>81</v>
      </c>
      <c r="AV322" s="12" t="s">
        <v>81</v>
      </c>
      <c r="AW322" s="12" t="s">
        <v>34</v>
      </c>
      <c r="AX322" s="12" t="s">
        <v>72</v>
      </c>
      <c r="AY322" s="239" t="s">
        <v>121</v>
      </c>
    </row>
    <row r="323" s="12" customFormat="1">
      <c r="B323" s="229"/>
      <c r="C323" s="230"/>
      <c r="D323" s="215" t="s">
        <v>134</v>
      </c>
      <c r="E323" s="231" t="s">
        <v>1</v>
      </c>
      <c r="F323" s="232" t="s">
        <v>417</v>
      </c>
      <c r="G323" s="230"/>
      <c r="H323" s="233">
        <v>1.55</v>
      </c>
      <c r="I323" s="234"/>
      <c r="J323" s="230"/>
      <c r="K323" s="230"/>
      <c r="L323" s="235"/>
      <c r="M323" s="236"/>
      <c r="N323" s="237"/>
      <c r="O323" s="237"/>
      <c r="P323" s="237"/>
      <c r="Q323" s="237"/>
      <c r="R323" s="237"/>
      <c r="S323" s="237"/>
      <c r="T323" s="238"/>
      <c r="AT323" s="239" t="s">
        <v>134</v>
      </c>
      <c r="AU323" s="239" t="s">
        <v>81</v>
      </c>
      <c r="AV323" s="12" t="s">
        <v>81</v>
      </c>
      <c r="AW323" s="12" t="s">
        <v>34</v>
      </c>
      <c r="AX323" s="12" t="s">
        <v>72</v>
      </c>
      <c r="AY323" s="239" t="s">
        <v>121</v>
      </c>
    </row>
    <row r="324" s="12" customFormat="1">
      <c r="B324" s="229"/>
      <c r="C324" s="230"/>
      <c r="D324" s="215" t="s">
        <v>134</v>
      </c>
      <c r="E324" s="231" t="s">
        <v>1</v>
      </c>
      <c r="F324" s="232" t="s">
        <v>150</v>
      </c>
      <c r="G324" s="230"/>
      <c r="H324" s="233">
        <v>6.3499999999999996</v>
      </c>
      <c r="I324" s="234"/>
      <c r="J324" s="230"/>
      <c r="K324" s="230"/>
      <c r="L324" s="235"/>
      <c r="M324" s="236"/>
      <c r="N324" s="237"/>
      <c r="O324" s="237"/>
      <c r="P324" s="237"/>
      <c r="Q324" s="237"/>
      <c r="R324" s="237"/>
      <c r="S324" s="237"/>
      <c r="T324" s="238"/>
      <c r="AT324" s="239" t="s">
        <v>134</v>
      </c>
      <c r="AU324" s="239" t="s">
        <v>81</v>
      </c>
      <c r="AV324" s="12" t="s">
        <v>81</v>
      </c>
      <c r="AW324" s="12" t="s">
        <v>34</v>
      </c>
      <c r="AX324" s="12" t="s">
        <v>72</v>
      </c>
      <c r="AY324" s="239" t="s">
        <v>121</v>
      </c>
    </row>
    <row r="325" s="13" customFormat="1">
      <c r="B325" s="240"/>
      <c r="C325" s="241"/>
      <c r="D325" s="215" t="s">
        <v>134</v>
      </c>
      <c r="E325" s="242" t="s">
        <v>1</v>
      </c>
      <c r="F325" s="243" t="s">
        <v>151</v>
      </c>
      <c r="G325" s="241"/>
      <c r="H325" s="244">
        <v>12</v>
      </c>
      <c r="I325" s="245"/>
      <c r="J325" s="241"/>
      <c r="K325" s="241"/>
      <c r="L325" s="246"/>
      <c r="M325" s="247"/>
      <c r="N325" s="248"/>
      <c r="O325" s="248"/>
      <c r="P325" s="248"/>
      <c r="Q325" s="248"/>
      <c r="R325" s="248"/>
      <c r="S325" s="248"/>
      <c r="T325" s="249"/>
      <c r="AT325" s="250" t="s">
        <v>134</v>
      </c>
      <c r="AU325" s="250" t="s">
        <v>81</v>
      </c>
      <c r="AV325" s="13" t="s">
        <v>128</v>
      </c>
      <c r="AW325" s="13" t="s">
        <v>34</v>
      </c>
      <c r="AX325" s="13" t="s">
        <v>79</v>
      </c>
      <c r="AY325" s="250" t="s">
        <v>121</v>
      </c>
    </row>
    <row r="326" s="1" customFormat="1" ht="16.5" customHeight="1">
      <c r="B326" s="36"/>
      <c r="C326" s="251" t="s">
        <v>418</v>
      </c>
      <c r="D326" s="251" t="s">
        <v>248</v>
      </c>
      <c r="E326" s="252" t="s">
        <v>419</v>
      </c>
      <c r="F326" s="253" t="s">
        <v>420</v>
      </c>
      <c r="G326" s="254" t="s">
        <v>126</v>
      </c>
      <c r="H326" s="255">
        <v>4.2229999999999999</v>
      </c>
      <c r="I326" s="256"/>
      <c r="J326" s="257">
        <f>ROUND(I326*H326,2)</f>
        <v>0</v>
      </c>
      <c r="K326" s="253" t="s">
        <v>127</v>
      </c>
      <c r="L326" s="258"/>
      <c r="M326" s="259" t="s">
        <v>1</v>
      </c>
      <c r="N326" s="260" t="s">
        <v>43</v>
      </c>
      <c r="O326" s="77"/>
      <c r="P326" s="212">
        <f>O326*H326</f>
        <v>0</v>
      </c>
      <c r="Q326" s="212">
        <v>0.13100000000000001</v>
      </c>
      <c r="R326" s="212">
        <f>Q326*H326</f>
        <v>0.55321299999999995</v>
      </c>
      <c r="S326" s="212">
        <v>0</v>
      </c>
      <c r="T326" s="213">
        <f>S326*H326</f>
        <v>0</v>
      </c>
      <c r="AR326" s="15" t="s">
        <v>179</v>
      </c>
      <c r="AT326" s="15" t="s">
        <v>248</v>
      </c>
      <c r="AU326" s="15" t="s">
        <v>81</v>
      </c>
      <c r="AY326" s="15" t="s">
        <v>121</v>
      </c>
      <c r="BE326" s="214">
        <f>IF(N326="základní",J326,0)</f>
        <v>0</v>
      </c>
      <c r="BF326" s="214">
        <f>IF(N326="snížená",J326,0)</f>
        <v>0</v>
      </c>
      <c r="BG326" s="214">
        <f>IF(N326="zákl. přenesená",J326,0)</f>
        <v>0</v>
      </c>
      <c r="BH326" s="214">
        <f>IF(N326="sníž. přenesená",J326,0)</f>
        <v>0</v>
      </c>
      <c r="BI326" s="214">
        <f>IF(N326="nulová",J326,0)</f>
        <v>0</v>
      </c>
      <c r="BJ326" s="15" t="s">
        <v>79</v>
      </c>
      <c r="BK326" s="214">
        <f>ROUND(I326*H326,2)</f>
        <v>0</v>
      </c>
      <c r="BL326" s="15" t="s">
        <v>128</v>
      </c>
      <c r="BM326" s="15" t="s">
        <v>421</v>
      </c>
    </row>
    <row r="327" s="1" customFormat="1">
      <c r="B327" s="36"/>
      <c r="C327" s="37"/>
      <c r="D327" s="215" t="s">
        <v>130</v>
      </c>
      <c r="E327" s="37"/>
      <c r="F327" s="216" t="s">
        <v>420</v>
      </c>
      <c r="G327" s="37"/>
      <c r="H327" s="37"/>
      <c r="I327" s="129"/>
      <c r="J327" s="37"/>
      <c r="K327" s="37"/>
      <c r="L327" s="41"/>
      <c r="M327" s="217"/>
      <c r="N327" s="77"/>
      <c r="O327" s="77"/>
      <c r="P327" s="77"/>
      <c r="Q327" s="77"/>
      <c r="R327" s="77"/>
      <c r="S327" s="77"/>
      <c r="T327" s="78"/>
      <c r="AT327" s="15" t="s">
        <v>130</v>
      </c>
      <c r="AU327" s="15" t="s">
        <v>81</v>
      </c>
    </row>
    <row r="328" s="11" customFormat="1">
      <c r="B328" s="219"/>
      <c r="C328" s="220"/>
      <c r="D328" s="215" t="s">
        <v>134</v>
      </c>
      <c r="E328" s="221" t="s">
        <v>1</v>
      </c>
      <c r="F328" s="222" t="s">
        <v>422</v>
      </c>
      <c r="G328" s="220"/>
      <c r="H328" s="221" t="s">
        <v>1</v>
      </c>
      <c r="I328" s="223"/>
      <c r="J328" s="220"/>
      <c r="K328" s="220"/>
      <c r="L328" s="224"/>
      <c r="M328" s="225"/>
      <c r="N328" s="226"/>
      <c r="O328" s="226"/>
      <c r="P328" s="226"/>
      <c r="Q328" s="226"/>
      <c r="R328" s="226"/>
      <c r="S328" s="226"/>
      <c r="T328" s="227"/>
      <c r="AT328" s="228" t="s">
        <v>134</v>
      </c>
      <c r="AU328" s="228" t="s">
        <v>81</v>
      </c>
      <c r="AV328" s="11" t="s">
        <v>79</v>
      </c>
      <c r="AW328" s="11" t="s">
        <v>34</v>
      </c>
      <c r="AX328" s="11" t="s">
        <v>72</v>
      </c>
      <c r="AY328" s="228" t="s">
        <v>121</v>
      </c>
    </row>
    <row r="329" s="12" customFormat="1">
      <c r="B329" s="229"/>
      <c r="C329" s="230"/>
      <c r="D329" s="215" t="s">
        <v>134</v>
      </c>
      <c r="E329" s="231" t="s">
        <v>1</v>
      </c>
      <c r="F329" s="232" t="s">
        <v>423</v>
      </c>
      <c r="G329" s="230"/>
      <c r="H329" s="233">
        <v>4.2229999999999999</v>
      </c>
      <c r="I329" s="234"/>
      <c r="J329" s="230"/>
      <c r="K329" s="230"/>
      <c r="L329" s="235"/>
      <c r="M329" s="236"/>
      <c r="N329" s="237"/>
      <c r="O329" s="237"/>
      <c r="P329" s="237"/>
      <c r="Q329" s="237"/>
      <c r="R329" s="237"/>
      <c r="S329" s="237"/>
      <c r="T329" s="238"/>
      <c r="AT329" s="239" t="s">
        <v>134</v>
      </c>
      <c r="AU329" s="239" t="s">
        <v>81</v>
      </c>
      <c r="AV329" s="12" t="s">
        <v>81</v>
      </c>
      <c r="AW329" s="12" t="s">
        <v>34</v>
      </c>
      <c r="AX329" s="12" t="s">
        <v>79</v>
      </c>
      <c r="AY329" s="239" t="s">
        <v>121</v>
      </c>
    </row>
    <row r="330" s="1" customFormat="1" ht="16.5" customHeight="1">
      <c r="B330" s="36"/>
      <c r="C330" s="251" t="s">
        <v>424</v>
      </c>
      <c r="D330" s="251" t="s">
        <v>248</v>
      </c>
      <c r="E330" s="252" t="s">
        <v>425</v>
      </c>
      <c r="F330" s="253" t="s">
        <v>426</v>
      </c>
      <c r="G330" s="254" t="s">
        <v>126</v>
      </c>
      <c r="H330" s="255">
        <v>1.597</v>
      </c>
      <c r="I330" s="256"/>
      <c r="J330" s="257">
        <f>ROUND(I330*H330,2)</f>
        <v>0</v>
      </c>
      <c r="K330" s="253" t="s">
        <v>127</v>
      </c>
      <c r="L330" s="258"/>
      <c r="M330" s="259" t="s">
        <v>1</v>
      </c>
      <c r="N330" s="260" t="s">
        <v>43</v>
      </c>
      <c r="O330" s="77"/>
      <c r="P330" s="212">
        <f>O330*H330</f>
        <v>0</v>
      </c>
      <c r="Q330" s="212">
        <v>0.13100000000000001</v>
      </c>
      <c r="R330" s="212">
        <f>Q330*H330</f>
        <v>0.209207</v>
      </c>
      <c r="S330" s="212">
        <v>0</v>
      </c>
      <c r="T330" s="213">
        <f>S330*H330</f>
        <v>0</v>
      </c>
      <c r="AR330" s="15" t="s">
        <v>179</v>
      </c>
      <c r="AT330" s="15" t="s">
        <v>248</v>
      </c>
      <c r="AU330" s="15" t="s">
        <v>81</v>
      </c>
      <c r="AY330" s="15" t="s">
        <v>121</v>
      </c>
      <c r="BE330" s="214">
        <f>IF(N330="základní",J330,0)</f>
        <v>0</v>
      </c>
      <c r="BF330" s="214">
        <f>IF(N330="snížená",J330,0)</f>
        <v>0</v>
      </c>
      <c r="BG330" s="214">
        <f>IF(N330="zákl. přenesená",J330,0)</f>
        <v>0</v>
      </c>
      <c r="BH330" s="214">
        <f>IF(N330="sníž. přenesená",J330,0)</f>
        <v>0</v>
      </c>
      <c r="BI330" s="214">
        <f>IF(N330="nulová",J330,0)</f>
        <v>0</v>
      </c>
      <c r="BJ330" s="15" t="s">
        <v>79</v>
      </c>
      <c r="BK330" s="214">
        <f>ROUND(I330*H330,2)</f>
        <v>0</v>
      </c>
      <c r="BL330" s="15" t="s">
        <v>128</v>
      </c>
      <c r="BM330" s="15" t="s">
        <v>427</v>
      </c>
    </row>
    <row r="331" s="1" customFormat="1">
      <c r="B331" s="36"/>
      <c r="C331" s="37"/>
      <c r="D331" s="215" t="s">
        <v>130</v>
      </c>
      <c r="E331" s="37"/>
      <c r="F331" s="216" t="s">
        <v>426</v>
      </c>
      <c r="G331" s="37"/>
      <c r="H331" s="37"/>
      <c r="I331" s="129"/>
      <c r="J331" s="37"/>
      <c r="K331" s="37"/>
      <c r="L331" s="41"/>
      <c r="M331" s="217"/>
      <c r="N331" s="77"/>
      <c r="O331" s="77"/>
      <c r="P331" s="77"/>
      <c r="Q331" s="77"/>
      <c r="R331" s="77"/>
      <c r="S331" s="77"/>
      <c r="T331" s="78"/>
      <c r="AT331" s="15" t="s">
        <v>130</v>
      </c>
      <c r="AU331" s="15" t="s">
        <v>81</v>
      </c>
    </row>
    <row r="332" s="11" customFormat="1">
      <c r="B332" s="219"/>
      <c r="C332" s="220"/>
      <c r="D332" s="215" t="s">
        <v>134</v>
      </c>
      <c r="E332" s="221" t="s">
        <v>1</v>
      </c>
      <c r="F332" s="222" t="s">
        <v>422</v>
      </c>
      <c r="G332" s="220"/>
      <c r="H332" s="221" t="s">
        <v>1</v>
      </c>
      <c r="I332" s="223"/>
      <c r="J332" s="220"/>
      <c r="K332" s="220"/>
      <c r="L332" s="224"/>
      <c r="M332" s="225"/>
      <c r="N332" s="226"/>
      <c r="O332" s="226"/>
      <c r="P332" s="226"/>
      <c r="Q332" s="226"/>
      <c r="R332" s="226"/>
      <c r="S332" s="226"/>
      <c r="T332" s="227"/>
      <c r="AT332" s="228" t="s">
        <v>134</v>
      </c>
      <c r="AU332" s="228" t="s">
        <v>81</v>
      </c>
      <c r="AV332" s="11" t="s">
        <v>79</v>
      </c>
      <c r="AW332" s="11" t="s">
        <v>34</v>
      </c>
      <c r="AX332" s="11" t="s">
        <v>72</v>
      </c>
      <c r="AY332" s="228" t="s">
        <v>121</v>
      </c>
    </row>
    <row r="333" s="12" customFormat="1">
      <c r="B333" s="229"/>
      <c r="C333" s="230"/>
      <c r="D333" s="215" t="s">
        <v>134</v>
      </c>
      <c r="E333" s="231" t="s">
        <v>1</v>
      </c>
      <c r="F333" s="232" t="s">
        <v>428</v>
      </c>
      <c r="G333" s="230"/>
      <c r="H333" s="233">
        <v>1.597</v>
      </c>
      <c r="I333" s="234"/>
      <c r="J333" s="230"/>
      <c r="K333" s="230"/>
      <c r="L333" s="235"/>
      <c r="M333" s="236"/>
      <c r="N333" s="237"/>
      <c r="O333" s="237"/>
      <c r="P333" s="237"/>
      <c r="Q333" s="237"/>
      <c r="R333" s="237"/>
      <c r="S333" s="237"/>
      <c r="T333" s="238"/>
      <c r="AT333" s="239" t="s">
        <v>134</v>
      </c>
      <c r="AU333" s="239" t="s">
        <v>81</v>
      </c>
      <c r="AV333" s="12" t="s">
        <v>81</v>
      </c>
      <c r="AW333" s="12" t="s">
        <v>34</v>
      </c>
      <c r="AX333" s="12" t="s">
        <v>79</v>
      </c>
      <c r="AY333" s="239" t="s">
        <v>121</v>
      </c>
    </row>
    <row r="334" s="1" customFormat="1" ht="16.5" customHeight="1">
      <c r="B334" s="36"/>
      <c r="C334" s="203" t="s">
        <v>429</v>
      </c>
      <c r="D334" s="203" t="s">
        <v>123</v>
      </c>
      <c r="E334" s="204" t="s">
        <v>430</v>
      </c>
      <c r="F334" s="205" t="s">
        <v>431</v>
      </c>
      <c r="G334" s="206" t="s">
        <v>126</v>
      </c>
      <c r="H334" s="207">
        <v>140.44999999999999</v>
      </c>
      <c r="I334" s="208"/>
      <c r="J334" s="209">
        <f>ROUND(I334*H334,2)</f>
        <v>0</v>
      </c>
      <c r="K334" s="205" t="s">
        <v>127</v>
      </c>
      <c r="L334" s="41"/>
      <c r="M334" s="210" t="s">
        <v>1</v>
      </c>
      <c r="N334" s="211" t="s">
        <v>43</v>
      </c>
      <c r="O334" s="77"/>
      <c r="P334" s="212">
        <f>O334*H334</f>
        <v>0</v>
      </c>
      <c r="Q334" s="212">
        <v>0.10362</v>
      </c>
      <c r="R334" s="212">
        <f>Q334*H334</f>
        <v>14.553429</v>
      </c>
      <c r="S334" s="212">
        <v>0</v>
      </c>
      <c r="T334" s="213">
        <f>S334*H334</f>
        <v>0</v>
      </c>
      <c r="AR334" s="15" t="s">
        <v>128</v>
      </c>
      <c r="AT334" s="15" t="s">
        <v>123</v>
      </c>
      <c r="AU334" s="15" t="s">
        <v>81</v>
      </c>
      <c r="AY334" s="15" t="s">
        <v>121</v>
      </c>
      <c r="BE334" s="214">
        <f>IF(N334="základní",J334,0)</f>
        <v>0</v>
      </c>
      <c r="BF334" s="214">
        <f>IF(N334="snížená",J334,0)</f>
        <v>0</v>
      </c>
      <c r="BG334" s="214">
        <f>IF(N334="zákl. přenesená",J334,0)</f>
        <v>0</v>
      </c>
      <c r="BH334" s="214">
        <f>IF(N334="sníž. přenesená",J334,0)</f>
        <v>0</v>
      </c>
      <c r="BI334" s="214">
        <f>IF(N334="nulová",J334,0)</f>
        <v>0</v>
      </c>
      <c r="BJ334" s="15" t="s">
        <v>79</v>
      </c>
      <c r="BK334" s="214">
        <f>ROUND(I334*H334,2)</f>
        <v>0</v>
      </c>
      <c r="BL334" s="15" t="s">
        <v>128</v>
      </c>
      <c r="BM334" s="15" t="s">
        <v>432</v>
      </c>
    </row>
    <row r="335" s="1" customFormat="1">
      <c r="B335" s="36"/>
      <c r="C335" s="37"/>
      <c r="D335" s="215" t="s">
        <v>130</v>
      </c>
      <c r="E335" s="37"/>
      <c r="F335" s="216" t="s">
        <v>433</v>
      </c>
      <c r="G335" s="37"/>
      <c r="H335" s="37"/>
      <c r="I335" s="129"/>
      <c r="J335" s="37"/>
      <c r="K335" s="37"/>
      <c r="L335" s="41"/>
      <c r="M335" s="217"/>
      <c r="N335" s="77"/>
      <c r="O335" s="77"/>
      <c r="P335" s="77"/>
      <c r="Q335" s="77"/>
      <c r="R335" s="77"/>
      <c r="S335" s="77"/>
      <c r="T335" s="78"/>
      <c r="AT335" s="15" t="s">
        <v>130</v>
      </c>
      <c r="AU335" s="15" t="s">
        <v>81</v>
      </c>
    </row>
    <row r="336" s="1" customFormat="1">
      <c r="B336" s="36"/>
      <c r="C336" s="37"/>
      <c r="D336" s="215" t="s">
        <v>132</v>
      </c>
      <c r="E336" s="37"/>
      <c r="F336" s="218" t="s">
        <v>434</v>
      </c>
      <c r="G336" s="37"/>
      <c r="H336" s="37"/>
      <c r="I336" s="129"/>
      <c r="J336" s="37"/>
      <c r="K336" s="37"/>
      <c r="L336" s="41"/>
      <c r="M336" s="217"/>
      <c r="N336" s="77"/>
      <c r="O336" s="77"/>
      <c r="P336" s="77"/>
      <c r="Q336" s="77"/>
      <c r="R336" s="77"/>
      <c r="S336" s="77"/>
      <c r="T336" s="78"/>
      <c r="AT336" s="15" t="s">
        <v>132</v>
      </c>
      <c r="AU336" s="15" t="s">
        <v>81</v>
      </c>
    </row>
    <row r="337" s="11" customFormat="1">
      <c r="B337" s="219"/>
      <c r="C337" s="220"/>
      <c r="D337" s="215" t="s">
        <v>134</v>
      </c>
      <c r="E337" s="221" t="s">
        <v>1</v>
      </c>
      <c r="F337" s="222" t="s">
        <v>135</v>
      </c>
      <c r="G337" s="220"/>
      <c r="H337" s="221" t="s">
        <v>1</v>
      </c>
      <c r="I337" s="223"/>
      <c r="J337" s="220"/>
      <c r="K337" s="220"/>
      <c r="L337" s="224"/>
      <c r="M337" s="225"/>
      <c r="N337" s="226"/>
      <c r="O337" s="226"/>
      <c r="P337" s="226"/>
      <c r="Q337" s="226"/>
      <c r="R337" s="226"/>
      <c r="S337" s="226"/>
      <c r="T337" s="227"/>
      <c r="AT337" s="228" t="s">
        <v>134</v>
      </c>
      <c r="AU337" s="228" t="s">
        <v>81</v>
      </c>
      <c r="AV337" s="11" t="s">
        <v>79</v>
      </c>
      <c r="AW337" s="11" t="s">
        <v>34</v>
      </c>
      <c r="AX337" s="11" t="s">
        <v>72</v>
      </c>
      <c r="AY337" s="228" t="s">
        <v>121</v>
      </c>
    </row>
    <row r="338" s="11" customFormat="1">
      <c r="B338" s="219"/>
      <c r="C338" s="220"/>
      <c r="D338" s="215" t="s">
        <v>134</v>
      </c>
      <c r="E338" s="221" t="s">
        <v>1</v>
      </c>
      <c r="F338" s="222" t="s">
        <v>435</v>
      </c>
      <c r="G338" s="220"/>
      <c r="H338" s="221" t="s">
        <v>1</v>
      </c>
      <c r="I338" s="223"/>
      <c r="J338" s="220"/>
      <c r="K338" s="220"/>
      <c r="L338" s="224"/>
      <c r="M338" s="225"/>
      <c r="N338" s="226"/>
      <c r="O338" s="226"/>
      <c r="P338" s="226"/>
      <c r="Q338" s="226"/>
      <c r="R338" s="226"/>
      <c r="S338" s="226"/>
      <c r="T338" s="227"/>
      <c r="AT338" s="228" t="s">
        <v>134</v>
      </c>
      <c r="AU338" s="228" t="s">
        <v>81</v>
      </c>
      <c r="AV338" s="11" t="s">
        <v>79</v>
      </c>
      <c r="AW338" s="11" t="s">
        <v>34</v>
      </c>
      <c r="AX338" s="11" t="s">
        <v>72</v>
      </c>
      <c r="AY338" s="228" t="s">
        <v>121</v>
      </c>
    </row>
    <row r="339" s="12" customFormat="1">
      <c r="B339" s="229"/>
      <c r="C339" s="230"/>
      <c r="D339" s="215" t="s">
        <v>134</v>
      </c>
      <c r="E339" s="231" t="s">
        <v>1</v>
      </c>
      <c r="F339" s="232" t="s">
        <v>436</v>
      </c>
      <c r="G339" s="230"/>
      <c r="H339" s="233">
        <v>140.44999999999999</v>
      </c>
      <c r="I339" s="234"/>
      <c r="J339" s="230"/>
      <c r="K339" s="230"/>
      <c r="L339" s="235"/>
      <c r="M339" s="236"/>
      <c r="N339" s="237"/>
      <c r="O339" s="237"/>
      <c r="P339" s="237"/>
      <c r="Q339" s="237"/>
      <c r="R339" s="237"/>
      <c r="S339" s="237"/>
      <c r="T339" s="238"/>
      <c r="AT339" s="239" t="s">
        <v>134</v>
      </c>
      <c r="AU339" s="239" t="s">
        <v>81</v>
      </c>
      <c r="AV339" s="12" t="s">
        <v>81</v>
      </c>
      <c r="AW339" s="12" t="s">
        <v>34</v>
      </c>
      <c r="AX339" s="12" t="s">
        <v>79</v>
      </c>
      <c r="AY339" s="239" t="s">
        <v>121</v>
      </c>
    </row>
    <row r="340" s="1" customFormat="1" ht="16.5" customHeight="1">
      <c r="B340" s="36"/>
      <c r="C340" s="251" t="s">
        <v>437</v>
      </c>
      <c r="D340" s="251" t="s">
        <v>248</v>
      </c>
      <c r="E340" s="252" t="s">
        <v>438</v>
      </c>
      <c r="F340" s="253" t="s">
        <v>439</v>
      </c>
      <c r="G340" s="254" t="s">
        <v>126</v>
      </c>
      <c r="H340" s="255">
        <v>143.25899999999999</v>
      </c>
      <c r="I340" s="256"/>
      <c r="J340" s="257">
        <f>ROUND(I340*H340,2)</f>
        <v>0</v>
      </c>
      <c r="K340" s="253" t="s">
        <v>1</v>
      </c>
      <c r="L340" s="258"/>
      <c r="M340" s="259" t="s">
        <v>1</v>
      </c>
      <c r="N340" s="260" t="s">
        <v>43</v>
      </c>
      <c r="O340" s="77"/>
      <c r="P340" s="212">
        <f>O340*H340</f>
        <v>0</v>
      </c>
      <c r="Q340" s="212">
        <v>0.17599999999999999</v>
      </c>
      <c r="R340" s="212">
        <f>Q340*H340</f>
        <v>25.213583999999997</v>
      </c>
      <c r="S340" s="212">
        <v>0</v>
      </c>
      <c r="T340" s="213">
        <f>S340*H340</f>
        <v>0</v>
      </c>
      <c r="AR340" s="15" t="s">
        <v>179</v>
      </c>
      <c r="AT340" s="15" t="s">
        <v>248</v>
      </c>
      <c r="AU340" s="15" t="s">
        <v>81</v>
      </c>
      <c r="AY340" s="15" t="s">
        <v>121</v>
      </c>
      <c r="BE340" s="214">
        <f>IF(N340="základní",J340,0)</f>
        <v>0</v>
      </c>
      <c r="BF340" s="214">
        <f>IF(N340="snížená",J340,0)</f>
        <v>0</v>
      </c>
      <c r="BG340" s="214">
        <f>IF(N340="zákl. přenesená",J340,0)</f>
        <v>0</v>
      </c>
      <c r="BH340" s="214">
        <f>IF(N340="sníž. přenesená",J340,0)</f>
        <v>0</v>
      </c>
      <c r="BI340" s="214">
        <f>IF(N340="nulová",J340,0)</f>
        <v>0</v>
      </c>
      <c r="BJ340" s="15" t="s">
        <v>79</v>
      </c>
      <c r="BK340" s="214">
        <f>ROUND(I340*H340,2)</f>
        <v>0</v>
      </c>
      <c r="BL340" s="15" t="s">
        <v>128</v>
      </c>
      <c r="BM340" s="15" t="s">
        <v>440</v>
      </c>
    </row>
    <row r="341" s="1" customFormat="1">
      <c r="B341" s="36"/>
      <c r="C341" s="37"/>
      <c r="D341" s="215" t="s">
        <v>130</v>
      </c>
      <c r="E341" s="37"/>
      <c r="F341" s="216" t="s">
        <v>439</v>
      </c>
      <c r="G341" s="37"/>
      <c r="H341" s="37"/>
      <c r="I341" s="129"/>
      <c r="J341" s="37"/>
      <c r="K341" s="37"/>
      <c r="L341" s="41"/>
      <c r="M341" s="217"/>
      <c r="N341" s="77"/>
      <c r="O341" s="77"/>
      <c r="P341" s="77"/>
      <c r="Q341" s="77"/>
      <c r="R341" s="77"/>
      <c r="S341" s="77"/>
      <c r="T341" s="78"/>
      <c r="AT341" s="15" t="s">
        <v>130</v>
      </c>
      <c r="AU341" s="15" t="s">
        <v>81</v>
      </c>
    </row>
    <row r="342" s="11" customFormat="1">
      <c r="B342" s="219"/>
      <c r="C342" s="220"/>
      <c r="D342" s="215" t="s">
        <v>134</v>
      </c>
      <c r="E342" s="221" t="s">
        <v>1</v>
      </c>
      <c r="F342" s="222" t="s">
        <v>441</v>
      </c>
      <c r="G342" s="220"/>
      <c r="H342" s="221" t="s">
        <v>1</v>
      </c>
      <c r="I342" s="223"/>
      <c r="J342" s="220"/>
      <c r="K342" s="220"/>
      <c r="L342" s="224"/>
      <c r="M342" s="225"/>
      <c r="N342" s="226"/>
      <c r="O342" s="226"/>
      <c r="P342" s="226"/>
      <c r="Q342" s="226"/>
      <c r="R342" s="226"/>
      <c r="S342" s="226"/>
      <c r="T342" s="227"/>
      <c r="AT342" s="228" t="s">
        <v>134</v>
      </c>
      <c r="AU342" s="228" t="s">
        <v>81</v>
      </c>
      <c r="AV342" s="11" t="s">
        <v>79</v>
      </c>
      <c r="AW342" s="11" t="s">
        <v>34</v>
      </c>
      <c r="AX342" s="11" t="s">
        <v>72</v>
      </c>
      <c r="AY342" s="228" t="s">
        <v>121</v>
      </c>
    </row>
    <row r="343" s="12" customFormat="1">
      <c r="B343" s="229"/>
      <c r="C343" s="230"/>
      <c r="D343" s="215" t="s">
        <v>134</v>
      </c>
      <c r="E343" s="231" t="s">
        <v>1</v>
      </c>
      <c r="F343" s="232" t="s">
        <v>442</v>
      </c>
      <c r="G343" s="230"/>
      <c r="H343" s="233">
        <v>143.25899999999999</v>
      </c>
      <c r="I343" s="234"/>
      <c r="J343" s="230"/>
      <c r="K343" s="230"/>
      <c r="L343" s="235"/>
      <c r="M343" s="236"/>
      <c r="N343" s="237"/>
      <c r="O343" s="237"/>
      <c r="P343" s="237"/>
      <c r="Q343" s="237"/>
      <c r="R343" s="237"/>
      <c r="S343" s="237"/>
      <c r="T343" s="238"/>
      <c r="AT343" s="239" t="s">
        <v>134</v>
      </c>
      <c r="AU343" s="239" t="s">
        <v>81</v>
      </c>
      <c r="AV343" s="12" t="s">
        <v>81</v>
      </c>
      <c r="AW343" s="12" t="s">
        <v>34</v>
      </c>
      <c r="AX343" s="12" t="s">
        <v>79</v>
      </c>
      <c r="AY343" s="239" t="s">
        <v>121</v>
      </c>
    </row>
    <row r="344" s="1" customFormat="1" ht="16.5" customHeight="1">
      <c r="B344" s="36"/>
      <c r="C344" s="203" t="s">
        <v>443</v>
      </c>
      <c r="D344" s="203" t="s">
        <v>123</v>
      </c>
      <c r="E344" s="204" t="s">
        <v>444</v>
      </c>
      <c r="F344" s="205" t="s">
        <v>445</v>
      </c>
      <c r="G344" s="206" t="s">
        <v>126</v>
      </c>
      <c r="H344" s="207">
        <v>1.55</v>
      </c>
      <c r="I344" s="208"/>
      <c r="J344" s="209">
        <f>ROUND(I344*H344,2)</f>
        <v>0</v>
      </c>
      <c r="K344" s="205" t="s">
        <v>127</v>
      </c>
      <c r="L344" s="41"/>
      <c r="M344" s="210" t="s">
        <v>1</v>
      </c>
      <c r="N344" s="211" t="s">
        <v>43</v>
      </c>
      <c r="O344" s="77"/>
      <c r="P344" s="212">
        <f>O344*H344</f>
        <v>0</v>
      </c>
      <c r="Q344" s="212">
        <v>0.10100000000000001</v>
      </c>
      <c r="R344" s="212">
        <f>Q344*H344</f>
        <v>0.15655000000000002</v>
      </c>
      <c r="S344" s="212">
        <v>0</v>
      </c>
      <c r="T344" s="213">
        <f>S344*H344</f>
        <v>0</v>
      </c>
      <c r="AR344" s="15" t="s">
        <v>128</v>
      </c>
      <c r="AT344" s="15" t="s">
        <v>123</v>
      </c>
      <c r="AU344" s="15" t="s">
        <v>81</v>
      </c>
      <c r="AY344" s="15" t="s">
        <v>121</v>
      </c>
      <c r="BE344" s="214">
        <f>IF(N344="základní",J344,0)</f>
        <v>0</v>
      </c>
      <c r="BF344" s="214">
        <f>IF(N344="snížená",J344,0)</f>
        <v>0</v>
      </c>
      <c r="BG344" s="214">
        <f>IF(N344="zákl. přenesená",J344,0)</f>
        <v>0</v>
      </c>
      <c r="BH344" s="214">
        <f>IF(N344="sníž. přenesená",J344,0)</f>
        <v>0</v>
      </c>
      <c r="BI344" s="214">
        <f>IF(N344="nulová",J344,0)</f>
        <v>0</v>
      </c>
      <c r="BJ344" s="15" t="s">
        <v>79</v>
      </c>
      <c r="BK344" s="214">
        <f>ROUND(I344*H344,2)</f>
        <v>0</v>
      </c>
      <c r="BL344" s="15" t="s">
        <v>128</v>
      </c>
      <c r="BM344" s="15" t="s">
        <v>446</v>
      </c>
    </row>
    <row r="345" s="1" customFormat="1">
      <c r="B345" s="36"/>
      <c r="C345" s="37"/>
      <c r="D345" s="215" t="s">
        <v>130</v>
      </c>
      <c r="E345" s="37"/>
      <c r="F345" s="216" t="s">
        <v>447</v>
      </c>
      <c r="G345" s="37"/>
      <c r="H345" s="37"/>
      <c r="I345" s="129"/>
      <c r="J345" s="37"/>
      <c r="K345" s="37"/>
      <c r="L345" s="41"/>
      <c r="M345" s="217"/>
      <c r="N345" s="77"/>
      <c r="O345" s="77"/>
      <c r="P345" s="77"/>
      <c r="Q345" s="77"/>
      <c r="R345" s="77"/>
      <c r="S345" s="77"/>
      <c r="T345" s="78"/>
      <c r="AT345" s="15" t="s">
        <v>130</v>
      </c>
      <c r="AU345" s="15" t="s">
        <v>81</v>
      </c>
    </row>
    <row r="346" s="1" customFormat="1">
      <c r="B346" s="36"/>
      <c r="C346" s="37"/>
      <c r="D346" s="215" t="s">
        <v>132</v>
      </c>
      <c r="E346" s="37"/>
      <c r="F346" s="218" t="s">
        <v>448</v>
      </c>
      <c r="G346" s="37"/>
      <c r="H346" s="37"/>
      <c r="I346" s="129"/>
      <c r="J346" s="37"/>
      <c r="K346" s="37"/>
      <c r="L346" s="41"/>
      <c r="M346" s="217"/>
      <c r="N346" s="77"/>
      <c r="O346" s="77"/>
      <c r="P346" s="77"/>
      <c r="Q346" s="77"/>
      <c r="R346" s="77"/>
      <c r="S346" s="77"/>
      <c r="T346" s="78"/>
      <c r="AT346" s="15" t="s">
        <v>132</v>
      </c>
      <c r="AU346" s="15" t="s">
        <v>81</v>
      </c>
    </row>
    <row r="347" s="11" customFormat="1">
      <c r="B347" s="219"/>
      <c r="C347" s="220"/>
      <c r="D347" s="215" t="s">
        <v>134</v>
      </c>
      <c r="E347" s="221" t="s">
        <v>1</v>
      </c>
      <c r="F347" s="222" t="s">
        <v>135</v>
      </c>
      <c r="G347" s="220"/>
      <c r="H347" s="221" t="s">
        <v>1</v>
      </c>
      <c r="I347" s="223"/>
      <c r="J347" s="220"/>
      <c r="K347" s="220"/>
      <c r="L347" s="224"/>
      <c r="M347" s="225"/>
      <c r="N347" s="226"/>
      <c r="O347" s="226"/>
      <c r="P347" s="226"/>
      <c r="Q347" s="226"/>
      <c r="R347" s="226"/>
      <c r="S347" s="226"/>
      <c r="T347" s="227"/>
      <c r="AT347" s="228" t="s">
        <v>134</v>
      </c>
      <c r="AU347" s="228" t="s">
        <v>81</v>
      </c>
      <c r="AV347" s="11" t="s">
        <v>79</v>
      </c>
      <c r="AW347" s="11" t="s">
        <v>34</v>
      </c>
      <c r="AX347" s="11" t="s">
        <v>72</v>
      </c>
      <c r="AY347" s="228" t="s">
        <v>121</v>
      </c>
    </row>
    <row r="348" s="12" customFormat="1">
      <c r="B348" s="229"/>
      <c r="C348" s="230"/>
      <c r="D348" s="215" t="s">
        <v>134</v>
      </c>
      <c r="E348" s="231" t="s">
        <v>1</v>
      </c>
      <c r="F348" s="232" t="s">
        <v>143</v>
      </c>
      <c r="G348" s="230"/>
      <c r="H348" s="233">
        <v>1.55</v>
      </c>
      <c r="I348" s="234"/>
      <c r="J348" s="230"/>
      <c r="K348" s="230"/>
      <c r="L348" s="235"/>
      <c r="M348" s="236"/>
      <c r="N348" s="237"/>
      <c r="O348" s="237"/>
      <c r="P348" s="237"/>
      <c r="Q348" s="237"/>
      <c r="R348" s="237"/>
      <c r="S348" s="237"/>
      <c r="T348" s="238"/>
      <c r="AT348" s="239" t="s">
        <v>134</v>
      </c>
      <c r="AU348" s="239" t="s">
        <v>81</v>
      </c>
      <c r="AV348" s="12" t="s">
        <v>81</v>
      </c>
      <c r="AW348" s="12" t="s">
        <v>34</v>
      </c>
      <c r="AX348" s="12" t="s">
        <v>79</v>
      </c>
      <c r="AY348" s="239" t="s">
        <v>121</v>
      </c>
    </row>
    <row r="349" s="10" customFormat="1" ht="22.8" customHeight="1">
      <c r="B349" s="187"/>
      <c r="C349" s="188"/>
      <c r="D349" s="189" t="s">
        <v>71</v>
      </c>
      <c r="E349" s="201" t="s">
        <v>179</v>
      </c>
      <c r="F349" s="201" t="s">
        <v>449</v>
      </c>
      <c r="G349" s="188"/>
      <c r="H349" s="188"/>
      <c r="I349" s="191"/>
      <c r="J349" s="202">
        <f>BK349</f>
        <v>0</v>
      </c>
      <c r="K349" s="188"/>
      <c r="L349" s="193"/>
      <c r="M349" s="194"/>
      <c r="N349" s="195"/>
      <c r="O349" s="195"/>
      <c r="P349" s="196">
        <f>SUM(P350:P374)</f>
        <v>0</v>
      </c>
      <c r="Q349" s="195"/>
      <c r="R349" s="196">
        <f>SUM(R350:R374)</f>
        <v>5.0289225000000002</v>
      </c>
      <c r="S349" s="195"/>
      <c r="T349" s="197">
        <f>SUM(T350:T374)</f>
        <v>0</v>
      </c>
      <c r="AR349" s="198" t="s">
        <v>79</v>
      </c>
      <c r="AT349" s="199" t="s">
        <v>71</v>
      </c>
      <c r="AU349" s="199" t="s">
        <v>79</v>
      </c>
      <c r="AY349" s="198" t="s">
        <v>121</v>
      </c>
      <c r="BK349" s="200">
        <f>SUM(BK350:BK374)</f>
        <v>0</v>
      </c>
    </row>
    <row r="350" s="1" customFormat="1" ht="16.5" customHeight="1">
      <c r="B350" s="36"/>
      <c r="C350" s="203" t="s">
        <v>450</v>
      </c>
      <c r="D350" s="203" t="s">
        <v>123</v>
      </c>
      <c r="E350" s="204" t="s">
        <v>451</v>
      </c>
      <c r="F350" s="205" t="s">
        <v>452</v>
      </c>
      <c r="G350" s="206" t="s">
        <v>182</v>
      </c>
      <c r="H350" s="207">
        <v>28.149999999999999</v>
      </c>
      <c r="I350" s="208"/>
      <c r="J350" s="209">
        <f>ROUND(I350*H350,2)</f>
        <v>0</v>
      </c>
      <c r="K350" s="205" t="s">
        <v>1</v>
      </c>
      <c r="L350" s="41"/>
      <c r="M350" s="210" t="s">
        <v>1</v>
      </c>
      <c r="N350" s="211" t="s">
        <v>43</v>
      </c>
      <c r="O350" s="77"/>
      <c r="P350" s="212">
        <f>O350*H350</f>
        <v>0</v>
      </c>
      <c r="Q350" s="212">
        <v>0</v>
      </c>
      <c r="R350" s="212">
        <f>Q350*H350</f>
        <v>0</v>
      </c>
      <c r="S350" s="212">
        <v>0</v>
      </c>
      <c r="T350" s="213">
        <f>S350*H350</f>
        <v>0</v>
      </c>
      <c r="AR350" s="15" t="s">
        <v>128</v>
      </c>
      <c r="AT350" s="15" t="s">
        <v>123</v>
      </c>
      <c r="AU350" s="15" t="s">
        <v>81</v>
      </c>
      <c r="AY350" s="15" t="s">
        <v>121</v>
      </c>
      <c r="BE350" s="214">
        <f>IF(N350="základní",J350,0)</f>
        <v>0</v>
      </c>
      <c r="BF350" s="214">
        <f>IF(N350="snížená",J350,0)</f>
        <v>0</v>
      </c>
      <c r="BG350" s="214">
        <f>IF(N350="zákl. přenesená",J350,0)</f>
        <v>0</v>
      </c>
      <c r="BH350" s="214">
        <f>IF(N350="sníž. přenesená",J350,0)</f>
        <v>0</v>
      </c>
      <c r="BI350" s="214">
        <f>IF(N350="nulová",J350,0)</f>
        <v>0</v>
      </c>
      <c r="BJ350" s="15" t="s">
        <v>79</v>
      </c>
      <c r="BK350" s="214">
        <f>ROUND(I350*H350,2)</f>
        <v>0</v>
      </c>
      <c r="BL350" s="15" t="s">
        <v>128</v>
      </c>
      <c r="BM350" s="15" t="s">
        <v>453</v>
      </c>
    </row>
    <row r="351" s="1" customFormat="1">
      <c r="B351" s="36"/>
      <c r="C351" s="37"/>
      <c r="D351" s="215" t="s">
        <v>130</v>
      </c>
      <c r="E351" s="37"/>
      <c r="F351" s="216" t="s">
        <v>452</v>
      </c>
      <c r="G351" s="37"/>
      <c r="H351" s="37"/>
      <c r="I351" s="129"/>
      <c r="J351" s="37"/>
      <c r="K351" s="37"/>
      <c r="L351" s="41"/>
      <c r="M351" s="217"/>
      <c r="N351" s="77"/>
      <c r="O351" s="77"/>
      <c r="P351" s="77"/>
      <c r="Q351" s="77"/>
      <c r="R351" s="77"/>
      <c r="S351" s="77"/>
      <c r="T351" s="78"/>
      <c r="AT351" s="15" t="s">
        <v>130</v>
      </c>
      <c r="AU351" s="15" t="s">
        <v>81</v>
      </c>
    </row>
    <row r="352" s="11" customFormat="1">
      <c r="B352" s="219"/>
      <c r="C352" s="220"/>
      <c r="D352" s="215" t="s">
        <v>134</v>
      </c>
      <c r="E352" s="221" t="s">
        <v>1</v>
      </c>
      <c r="F352" s="222" t="s">
        <v>351</v>
      </c>
      <c r="G352" s="220"/>
      <c r="H352" s="221" t="s">
        <v>1</v>
      </c>
      <c r="I352" s="223"/>
      <c r="J352" s="220"/>
      <c r="K352" s="220"/>
      <c r="L352" s="224"/>
      <c r="M352" s="225"/>
      <c r="N352" s="226"/>
      <c r="O352" s="226"/>
      <c r="P352" s="226"/>
      <c r="Q352" s="226"/>
      <c r="R352" s="226"/>
      <c r="S352" s="226"/>
      <c r="T352" s="227"/>
      <c r="AT352" s="228" t="s">
        <v>134</v>
      </c>
      <c r="AU352" s="228" t="s">
        <v>81</v>
      </c>
      <c r="AV352" s="11" t="s">
        <v>79</v>
      </c>
      <c r="AW352" s="11" t="s">
        <v>34</v>
      </c>
      <c r="AX352" s="11" t="s">
        <v>72</v>
      </c>
      <c r="AY352" s="228" t="s">
        <v>121</v>
      </c>
    </row>
    <row r="353" s="12" customFormat="1">
      <c r="B353" s="229"/>
      <c r="C353" s="230"/>
      <c r="D353" s="215" t="s">
        <v>134</v>
      </c>
      <c r="E353" s="231" t="s">
        <v>1</v>
      </c>
      <c r="F353" s="232" t="s">
        <v>454</v>
      </c>
      <c r="G353" s="230"/>
      <c r="H353" s="233">
        <v>28.149999999999999</v>
      </c>
      <c r="I353" s="234"/>
      <c r="J353" s="230"/>
      <c r="K353" s="230"/>
      <c r="L353" s="235"/>
      <c r="M353" s="236"/>
      <c r="N353" s="237"/>
      <c r="O353" s="237"/>
      <c r="P353" s="237"/>
      <c r="Q353" s="237"/>
      <c r="R353" s="237"/>
      <c r="S353" s="237"/>
      <c r="T353" s="238"/>
      <c r="AT353" s="239" t="s">
        <v>134</v>
      </c>
      <c r="AU353" s="239" t="s">
        <v>81</v>
      </c>
      <c r="AV353" s="12" t="s">
        <v>81</v>
      </c>
      <c r="AW353" s="12" t="s">
        <v>34</v>
      </c>
      <c r="AX353" s="12" t="s">
        <v>79</v>
      </c>
      <c r="AY353" s="239" t="s">
        <v>121</v>
      </c>
    </row>
    <row r="354" s="1" customFormat="1" ht="16.5" customHeight="1">
      <c r="B354" s="36"/>
      <c r="C354" s="251" t="s">
        <v>455</v>
      </c>
      <c r="D354" s="251" t="s">
        <v>248</v>
      </c>
      <c r="E354" s="252" t="s">
        <v>456</v>
      </c>
      <c r="F354" s="253" t="s">
        <v>457</v>
      </c>
      <c r="G354" s="254" t="s">
        <v>182</v>
      </c>
      <c r="H354" s="255">
        <v>28.149999999999999</v>
      </c>
      <c r="I354" s="256"/>
      <c r="J354" s="257">
        <f>ROUND(I354*H354,2)</f>
        <v>0</v>
      </c>
      <c r="K354" s="253" t="s">
        <v>1</v>
      </c>
      <c r="L354" s="258"/>
      <c r="M354" s="259" t="s">
        <v>1</v>
      </c>
      <c r="N354" s="260" t="s">
        <v>43</v>
      </c>
      <c r="O354" s="77"/>
      <c r="P354" s="212">
        <f>O354*H354</f>
        <v>0</v>
      </c>
      <c r="Q354" s="212">
        <v>0.00055000000000000003</v>
      </c>
      <c r="R354" s="212">
        <f>Q354*H354</f>
        <v>0.0154825</v>
      </c>
      <c r="S354" s="212">
        <v>0</v>
      </c>
      <c r="T354" s="213">
        <f>S354*H354</f>
        <v>0</v>
      </c>
      <c r="AR354" s="15" t="s">
        <v>179</v>
      </c>
      <c r="AT354" s="15" t="s">
        <v>248</v>
      </c>
      <c r="AU354" s="15" t="s">
        <v>81</v>
      </c>
      <c r="AY354" s="15" t="s">
        <v>121</v>
      </c>
      <c r="BE354" s="214">
        <f>IF(N354="základní",J354,0)</f>
        <v>0</v>
      </c>
      <c r="BF354" s="214">
        <f>IF(N354="snížená",J354,0)</f>
        <v>0</v>
      </c>
      <c r="BG354" s="214">
        <f>IF(N354="zákl. přenesená",J354,0)</f>
        <v>0</v>
      </c>
      <c r="BH354" s="214">
        <f>IF(N354="sníž. přenesená",J354,0)</f>
        <v>0</v>
      </c>
      <c r="BI354" s="214">
        <f>IF(N354="nulová",J354,0)</f>
        <v>0</v>
      </c>
      <c r="BJ354" s="15" t="s">
        <v>79</v>
      </c>
      <c r="BK354" s="214">
        <f>ROUND(I354*H354,2)</f>
        <v>0</v>
      </c>
      <c r="BL354" s="15" t="s">
        <v>128</v>
      </c>
      <c r="BM354" s="15" t="s">
        <v>458</v>
      </c>
    </row>
    <row r="355" s="1" customFormat="1">
      <c r="B355" s="36"/>
      <c r="C355" s="37"/>
      <c r="D355" s="215" t="s">
        <v>130</v>
      </c>
      <c r="E355" s="37"/>
      <c r="F355" s="216" t="s">
        <v>457</v>
      </c>
      <c r="G355" s="37"/>
      <c r="H355" s="37"/>
      <c r="I355" s="129"/>
      <c r="J355" s="37"/>
      <c r="K355" s="37"/>
      <c r="L355" s="41"/>
      <c r="M355" s="217"/>
      <c r="N355" s="77"/>
      <c r="O355" s="77"/>
      <c r="P355" s="77"/>
      <c r="Q355" s="77"/>
      <c r="R355" s="77"/>
      <c r="S355" s="77"/>
      <c r="T355" s="78"/>
      <c r="AT355" s="15" t="s">
        <v>130</v>
      </c>
      <c r="AU355" s="15" t="s">
        <v>81</v>
      </c>
    </row>
    <row r="356" s="11" customFormat="1">
      <c r="B356" s="219"/>
      <c r="C356" s="220"/>
      <c r="D356" s="215" t="s">
        <v>134</v>
      </c>
      <c r="E356" s="221" t="s">
        <v>1</v>
      </c>
      <c r="F356" s="222" t="s">
        <v>459</v>
      </c>
      <c r="G356" s="220"/>
      <c r="H356" s="221" t="s">
        <v>1</v>
      </c>
      <c r="I356" s="223"/>
      <c r="J356" s="220"/>
      <c r="K356" s="220"/>
      <c r="L356" s="224"/>
      <c r="M356" s="225"/>
      <c r="N356" s="226"/>
      <c r="O356" s="226"/>
      <c r="P356" s="226"/>
      <c r="Q356" s="226"/>
      <c r="R356" s="226"/>
      <c r="S356" s="226"/>
      <c r="T356" s="227"/>
      <c r="AT356" s="228" t="s">
        <v>134</v>
      </c>
      <c r="AU356" s="228" t="s">
        <v>81</v>
      </c>
      <c r="AV356" s="11" t="s">
        <v>79</v>
      </c>
      <c r="AW356" s="11" t="s">
        <v>34</v>
      </c>
      <c r="AX356" s="11" t="s">
        <v>72</v>
      </c>
      <c r="AY356" s="228" t="s">
        <v>121</v>
      </c>
    </row>
    <row r="357" s="12" customFormat="1">
      <c r="B357" s="229"/>
      <c r="C357" s="230"/>
      <c r="D357" s="215" t="s">
        <v>134</v>
      </c>
      <c r="E357" s="231" t="s">
        <v>1</v>
      </c>
      <c r="F357" s="232" t="s">
        <v>454</v>
      </c>
      <c r="G357" s="230"/>
      <c r="H357" s="233">
        <v>28.149999999999999</v>
      </c>
      <c r="I357" s="234"/>
      <c r="J357" s="230"/>
      <c r="K357" s="230"/>
      <c r="L357" s="235"/>
      <c r="M357" s="236"/>
      <c r="N357" s="237"/>
      <c r="O357" s="237"/>
      <c r="P357" s="237"/>
      <c r="Q357" s="237"/>
      <c r="R357" s="237"/>
      <c r="S357" s="237"/>
      <c r="T357" s="238"/>
      <c r="AT357" s="239" t="s">
        <v>134</v>
      </c>
      <c r="AU357" s="239" t="s">
        <v>81</v>
      </c>
      <c r="AV357" s="12" t="s">
        <v>81</v>
      </c>
      <c r="AW357" s="12" t="s">
        <v>34</v>
      </c>
      <c r="AX357" s="12" t="s">
        <v>79</v>
      </c>
      <c r="AY357" s="239" t="s">
        <v>121</v>
      </c>
    </row>
    <row r="358" s="1" customFormat="1" ht="16.5" customHeight="1">
      <c r="B358" s="36"/>
      <c r="C358" s="203" t="s">
        <v>460</v>
      </c>
      <c r="D358" s="203" t="s">
        <v>123</v>
      </c>
      <c r="E358" s="204" t="s">
        <v>461</v>
      </c>
      <c r="F358" s="205" t="s">
        <v>462</v>
      </c>
      <c r="G358" s="206" t="s">
        <v>463</v>
      </c>
      <c r="H358" s="207">
        <v>6</v>
      </c>
      <c r="I358" s="208"/>
      <c r="J358" s="209">
        <f>ROUND(I358*H358,2)</f>
        <v>0</v>
      </c>
      <c r="K358" s="205" t="s">
        <v>127</v>
      </c>
      <c r="L358" s="41"/>
      <c r="M358" s="210" t="s">
        <v>1</v>
      </c>
      <c r="N358" s="211" t="s">
        <v>43</v>
      </c>
      <c r="O358" s="77"/>
      <c r="P358" s="212">
        <f>O358*H358</f>
        <v>0</v>
      </c>
      <c r="Q358" s="212">
        <v>0.42080000000000001</v>
      </c>
      <c r="R358" s="212">
        <f>Q358*H358</f>
        <v>2.5247999999999999</v>
      </c>
      <c r="S358" s="212">
        <v>0</v>
      </c>
      <c r="T358" s="213">
        <f>S358*H358</f>
        <v>0</v>
      </c>
      <c r="AR358" s="15" t="s">
        <v>128</v>
      </c>
      <c r="AT358" s="15" t="s">
        <v>123</v>
      </c>
      <c r="AU358" s="15" t="s">
        <v>81</v>
      </c>
      <c r="AY358" s="15" t="s">
        <v>121</v>
      </c>
      <c r="BE358" s="214">
        <f>IF(N358="základní",J358,0)</f>
        <v>0</v>
      </c>
      <c r="BF358" s="214">
        <f>IF(N358="snížená",J358,0)</f>
        <v>0</v>
      </c>
      <c r="BG358" s="214">
        <f>IF(N358="zákl. přenesená",J358,0)</f>
        <v>0</v>
      </c>
      <c r="BH358" s="214">
        <f>IF(N358="sníž. přenesená",J358,0)</f>
        <v>0</v>
      </c>
      <c r="BI358" s="214">
        <f>IF(N358="nulová",J358,0)</f>
        <v>0</v>
      </c>
      <c r="BJ358" s="15" t="s">
        <v>79</v>
      </c>
      <c r="BK358" s="214">
        <f>ROUND(I358*H358,2)</f>
        <v>0</v>
      </c>
      <c r="BL358" s="15" t="s">
        <v>128</v>
      </c>
      <c r="BM358" s="15" t="s">
        <v>464</v>
      </c>
    </row>
    <row r="359" s="1" customFormat="1">
      <c r="B359" s="36"/>
      <c r="C359" s="37"/>
      <c r="D359" s="215" t="s">
        <v>130</v>
      </c>
      <c r="E359" s="37"/>
      <c r="F359" s="216" t="s">
        <v>465</v>
      </c>
      <c r="G359" s="37"/>
      <c r="H359" s="37"/>
      <c r="I359" s="129"/>
      <c r="J359" s="37"/>
      <c r="K359" s="37"/>
      <c r="L359" s="41"/>
      <c r="M359" s="217"/>
      <c r="N359" s="77"/>
      <c r="O359" s="77"/>
      <c r="P359" s="77"/>
      <c r="Q359" s="77"/>
      <c r="R359" s="77"/>
      <c r="S359" s="77"/>
      <c r="T359" s="78"/>
      <c r="AT359" s="15" t="s">
        <v>130</v>
      </c>
      <c r="AU359" s="15" t="s">
        <v>81</v>
      </c>
    </row>
    <row r="360" s="1" customFormat="1">
      <c r="B360" s="36"/>
      <c r="C360" s="37"/>
      <c r="D360" s="215" t="s">
        <v>132</v>
      </c>
      <c r="E360" s="37"/>
      <c r="F360" s="218" t="s">
        <v>466</v>
      </c>
      <c r="G360" s="37"/>
      <c r="H360" s="37"/>
      <c r="I360" s="129"/>
      <c r="J360" s="37"/>
      <c r="K360" s="37"/>
      <c r="L360" s="41"/>
      <c r="M360" s="217"/>
      <c r="N360" s="77"/>
      <c r="O360" s="77"/>
      <c r="P360" s="77"/>
      <c r="Q360" s="77"/>
      <c r="R360" s="77"/>
      <c r="S360" s="77"/>
      <c r="T360" s="78"/>
      <c r="AT360" s="15" t="s">
        <v>132</v>
      </c>
      <c r="AU360" s="15" t="s">
        <v>81</v>
      </c>
    </row>
    <row r="361" s="11" customFormat="1">
      <c r="B361" s="219"/>
      <c r="C361" s="220"/>
      <c r="D361" s="215" t="s">
        <v>134</v>
      </c>
      <c r="E361" s="221" t="s">
        <v>1</v>
      </c>
      <c r="F361" s="222" t="s">
        <v>351</v>
      </c>
      <c r="G361" s="220"/>
      <c r="H361" s="221" t="s">
        <v>1</v>
      </c>
      <c r="I361" s="223"/>
      <c r="J361" s="220"/>
      <c r="K361" s="220"/>
      <c r="L361" s="224"/>
      <c r="M361" s="225"/>
      <c r="N361" s="226"/>
      <c r="O361" s="226"/>
      <c r="P361" s="226"/>
      <c r="Q361" s="226"/>
      <c r="R361" s="226"/>
      <c r="S361" s="226"/>
      <c r="T361" s="227"/>
      <c r="AT361" s="228" t="s">
        <v>134</v>
      </c>
      <c r="AU361" s="228" t="s">
        <v>81</v>
      </c>
      <c r="AV361" s="11" t="s">
        <v>79</v>
      </c>
      <c r="AW361" s="11" t="s">
        <v>34</v>
      </c>
      <c r="AX361" s="11" t="s">
        <v>72</v>
      </c>
      <c r="AY361" s="228" t="s">
        <v>121</v>
      </c>
    </row>
    <row r="362" s="11" customFormat="1">
      <c r="B362" s="219"/>
      <c r="C362" s="220"/>
      <c r="D362" s="215" t="s">
        <v>134</v>
      </c>
      <c r="E362" s="221" t="s">
        <v>1</v>
      </c>
      <c r="F362" s="222" t="s">
        <v>467</v>
      </c>
      <c r="G362" s="220"/>
      <c r="H362" s="221" t="s">
        <v>1</v>
      </c>
      <c r="I362" s="223"/>
      <c r="J362" s="220"/>
      <c r="K362" s="220"/>
      <c r="L362" s="224"/>
      <c r="M362" s="225"/>
      <c r="N362" s="226"/>
      <c r="O362" s="226"/>
      <c r="P362" s="226"/>
      <c r="Q362" s="226"/>
      <c r="R362" s="226"/>
      <c r="S362" s="226"/>
      <c r="T362" s="227"/>
      <c r="AT362" s="228" t="s">
        <v>134</v>
      </c>
      <c r="AU362" s="228" t="s">
        <v>81</v>
      </c>
      <c r="AV362" s="11" t="s">
        <v>79</v>
      </c>
      <c r="AW362" s="11" t="s">
        <v>34</v>
      </c>
      <c r="AX362" s="11" t="s">
        <v>72</v>
      </c>
      <c r="AY362" s="228" t="s">
        <v>121</v>
      </c>
    </row>
    <row r="363" s="12" customFormat="1">
      <c r="B363" s="229"/>
      <c r="C363" s="230"/>
      <c r="D363" s="215" t="s">
        <v>134</v>
      </c>
      <c r="E363" s="231" t="s">
        <v>1</v>
      </c>
      <c r="F363" s="232" t="s">
        <v>468</v>
      </c>
      <c r="G363" s="230"/>
      <c r="H363" s="233">
        <v>6</v>
      </c>
      <c r="I363" s="234"/>
      <c r="J363" s="230"/>
      <c r="K363" s="230"/>
      <c r="L363" s="235"/>
      <c r="M363" s="236"/>
      <c r="N363" s="237"/>
      <c r="O363" s="237"/>
      <c r="P363" s="237"/>
      <c r="Q363" s="237"/>
      <c r="R363" s="237"/>
      <c r="S363" s="237"/>
      <c r="T363" s="238"/>
      <c r="AT363" s="239" t="s">
        <v>134</v>
      </c>
      <c r="AU363" s="239" t="s">
        <v>81</v>
      </c>
      <c r="AV363" s="12" t="s">
        <v>81</v>
      </c>
      <c r="AW363" s="12" t="s">
        <v>34</v>
      </c>
      <c r="AX363" s="12" t="s">
        <v>79</v>
      </c>
      <c r="AY363" s="239" t="s">
        <v>121</v>
      </c>
    </row>
    <row r="364" s="1" customFormat="1" ht="16.5" customHeight="1">
      <c r="B364" s="36"/>
      <c r="C364" s="203" t="s">
        <v>469</v>
      </c>
      <c r="D364" s="203" t="s">
        <v>123</v>
      </c>
      <c r="E364" s="204" t="s">
        <v>470</v>
      </c>
      <c r="F364" s="205" t="s">
        <v>471</v>
      </c>
      <c r="G364" s="206" t="s">
        <v>463</v>
      </c>
      <c r="H364" s="207">
        <v>8</v>
      </c>
      <c r="I364" s="208"/>
      <c r="J364" s="209">
        <f>ROUND(I364*H364,2)</f>
        <v>0</v>
      </c>
      <c r="K364" s="205" t="s">
        <v>127</v>
      </c>
      <c r="L364" s="41"/>
      <c r="M364" s="210" t="s">
        <v>1</v>
      </c>
      <c r="N364" s="211" t="s">
        <v>43</v>
      </c>
      <c r="O364" s="77"/>
      <c r="P364" s="212">
        <f>O364*H364</f>
        <v>0</v>
      </c>
      <c r="Q364" s="212">
        <v>0.31108000000000002</v>
      </c>
      <c r="R364" s="212">
        <f>Q364*H364</f>
        <v>2.4886400000000002</v>
      </c>
      <c r="S364" s="212">
        <v>0</v>
      </c>
      <c r="T364" s="213">
        <f>S364*H364</f>
        <v>0</v>
      </c>
      <c r="AR364" s="15" t="s">
        <v>128</v>
      </c>
      <c r="AT364" s="15" t="s">
        <v>123</v>
      </c>
      <c r="AU364" s="15" t="s">
        <v>81</v>
      </c>
      <c r="AY364" s="15" t="s">
        <v>121</v>
      </c>
      <c r="BE364" s="214">
        <f>IF(N364="základní",J364,0)</f>
        <v>0</v>
      </c>
      <c r="BF364" s="214">
        <f>IF(N364="snížená",J364,0)</f>
        <v>0</v>
      </c>
      <c r="BG364" s="214">
        <f>IF(N364="zákl. přenesená",J364,0)</f>
        <v>0</v>
      </c>
      <c r="BH364" s="214">
        <f>IF(N364="sníž. přenesená",J364,0)</f>
        <v>0</v>
      </c>
      <c r="BI364" s="214">
        <f>IF(N364="nulová",J364,0)</f>
        <v>0</v>
      </c>
      <c r="BJ364" s="15" t="s">
        <v>79</v>
      </c>
      <c r="BK364" s="214">
        <f>ROUND(I364*H364,2)</f>
        <v>0</v>
      </c>
      <c r="BL364" s="15" t="s">
        <v>128</v>
      </c>
      <c r="BM364" s="15" t="s">
        <v>472</v>
      </c>
    </row>
    <row r="365" s="1" customFormat="1">
      <c r="B365" s="36"/>
      <c r="C365" s="37"/>
      <c r="D365" s="215" t="s">
        <v>130</v>
      </c>
      <c r="E365" s="37"/>
      <c r="F365" s="216" t="s">
        <v>473</v>
      </c>
      <c r="G365" s="37"/>
      <c r="H365" s="37"/>
      <c r="I365" s="129"/>
      <c r="J365" s="37"/>
      <c r="K365" s="37"/>
      <c r="L365" s="41"/>
      <c r="M365" s="217"/>
      <c r="N365" s="77"/>
      <c r="O365" s="77"/>
      <c r="P365" s="77"/>
      <c r="Q365" s="77"/>
      <c r="R365" s="77"/>
      <c r="S365" s="77"/>
      <c r="T365" s="78"/>
      <c r="AT365" s="15" t="s">
        <v>130</v>
      </c>
      <c r="AU365" s="15" t="s">
        <v>81</v>
      </c>
    </row>
    <row r="366" s="1" customFormat="1">
      <c r="B366" s="36"/>
      <c r="C366" s="37"/>
      <c r="D366" s="215" t="s">
        <v>132</v>
      </c>
      <c r="E366" s="37"/>
      <c r="F366" s="218" t="s">
        <v>466</v>
      </c>
      <c r="G366" s="37"/>
      <c r="H366" s="37"/>
      <c r="I366" s="129"/>
      <c r="J366" s="37"/>
      <c r="K366" s="37"/>
      <c r="L366" s="41"/>
      <c r="M366" s="217"/>
      <c r="N366" s="77"/>
      <c r="O366" s="77"/>
      <c r="P366" s="77"/>
      <c r="Q366" s="77"/>
      <c r="R366" s="77"/>
      <c r="S366" s="77"/>
      <c r="T366" s="78"/>
      <c r="AT366" s="15" t="s">
        <v>132</v>
      </c>
      <c r="AU366" s="15" t="s">
        <v>81</v>
      </c>
    </row>
    <row r="367" s="11" customFormat="1">
      <c r="B367" s="219"/>
      <c r="C367" s="220"/>
      <c r="D367" s="215" t="s">
        <v>134</v>
      </c>
      <c r="E367" s="221" t="s">
        <v>1</v>
      </c>
      <c r="F367" s="222" t="s">
        <v>351</v>
      </c>
      <c r="G367" s="220"/>
      <c r="H367" s="221" t="s">
        <v>1</v>
      </c>
      <c r="I367" s="223"/>
      <c r="J367" s="220"/>
      <c r="K367" s="220"/>
      <c r="L367" s="224"/>
      <c r="M367" s="225"/>
      <c r="N367" s="226"/>
      <c r="O367" s="226"/>
      <c r="P367" s="226"/>
      <c r="Q367" s="226"/>
      <c r="R367" s="226"/>
      <c r="S367" s="226"/>
      <c r="T367" s="227"/>
      <c r="AT367" s="228" t="s">
        <v>134</v>
      </c>
      <c r="AU367" s="228" t="s">
        <v>81</v>
      </c>
      <c r="AV367" s="11" t="s">
        <v>79</v>
      </c>
      <c r="AW367" s="11" t="s">
        <v>34</v>
      </c>
      <c r="AX367" s="11" t="s">
        <v>72</v>
      </c>
      <c r="AY367" s="228" t="s">
        <v>121</v>
      </c>
    </row>
    <row r="368" s="11" customFormat="1">
      <c r="B368" s="219"/>
      <c r="C368" s="220"/>
      <c r="D368" s="215" t="s">
        <v>134</v>
      </c>
      <c r="E368" s="221" t="s">
        <v>1</v>
      </c>
      <c r="F368" s="222" t="s">
        <v>467</v>
      </c>
      <c r="G368" s="220"/>
      <c r="H368" s="221" t="s">
        <v>1</v>
      </c>
      <c r="I368" s="223"/>
      <c r="J368" s="220"/>
      <c r="K368" s="220"/>
      <c r="L368" s="224"/>
      <c r="M368" s="225"/>
      <c r="N368" s="226"/>
      <c r="O368" s="226"/>
      <c r="P368" s="226"/>
      <c r="Q368" s="226"/>
      <c r="R368" s="226"/>
      <c r="S368" s="226"/>
      <c r="T368" s="227"/>
      <c r="AT368" s="228" t="s">
        <v>134</v>
      </c>
      <c r="AU368" s="228" t="s">
        <v>81</v>
      </c>
      <c r="AV368" s="11" t="s">
        <v>79</v>
      </c>
      <c r="AW368" s="11" t="s">
        <v>34</v>
      </c>
      <c r="AX368" s="11" t="s">
        <v>72</v>
      </c>
      <c r="AY368" s="228" t="s">
        <v>121</v>
      </c>
    </row>
    <row r="369" s="12" customFormat="1">
      <c r="B369" s="229"/>
      <c r="C369" s="230"/>
      <c r="D369" s="215" t="s">
        <v>134</v>
      </c>
      <c r="E369" s="231" t="s">
        <v>1</v>
      </c>
      <c r="F369" s="232" t="s">
        <v>474</v>
      </c>
      <c r="G369" s="230"/>
      <c r="H369" s="233">
        <v>8</v>
      </c>
      <c r="I369" s="234"/>
      <c r="J369" s="230"/>
      <c r="K369" s="230"/>
      <c r="L369" s="235"/>
      <c r="M369" s="236"/>
      <c r="N369" s="237"/>
      <c r="O369" s="237"/>
      <c r="P369" s="237"/>
      <c r="Q369" s="237"/>
      <c r="R369" s="237"/>
      <c r="S369" s="237"/>
      <c r="T369" s="238"/>
      <c r="AT369" s="239" t="s">
        <v>134</v>
      </c>
      <c r="AU369" s="239" t="s">
        <v>81</v>
      </c>
      <c r="AV369" s="12" t="s">
        <v>81</v>
      </c>
      <c r="AW369" s="12" t="s">
        <v>34</v>
      </c>
      <c r="AX369" s="12" t="s">
        <v>79</v>
      </c>
      <c r="AY369" s="239" t="s">
        <v>121</v>
      </c>
    </row>
    <row r="370" s="1" customFormat="1" ht="16.5" customHeight="1">
      <c r="B370" s="36"/>
      <c r="C370" s="203" t="s">
        <v>475</v>
      </c>
      <c r="D370" s="203" t="s">
        <v>123</v>
      </c>
      <c r="E370" s="204" t="s">
        <v>476</v>
      </c>
      <c r="F370" s="205" t="s">
        <v>477</v>
      </c>
      <c r="G370" s="206" t="s">
        <v>190</v>
      </c>
      <c r="H370" s="207">
        <v>0.29999999999999999</v>
      </c>
      <c r="I370" s="208"/>
      <c r="J370" s="209">
        <f>ROUND(I370*H370,2)</f>
        <v>0</v>
      </c>
      <c r="K370" s="205" t="s">
        <v>127</v>
      </c>
      <c r="L370" s="41"/>
      <c r="M370" s="210" t="s">
        <v>1</v>
      </c>
      <c r="N370" s="211" t="s">
        <v>43</v>
      </c>
      <c r="O370" s="77"/>
      <c r="P370" s="212">
        <f>O370*H370</f>
        <v>0</v>
      </c>
      <c r="Q370" s="212">
        <v>0</v>
      </c>
      <c r="R370" s="212">
        <f>Q370*H370</f>
        <v>0</v>
      </c>
      <c r="S370" s="212">
        <v>0</v>
      </c>
      <c r="T370" s="213">
        <f>S370*H370</f>
        <v>0</v>
      </c>
      <c r="AR370" s="15" t="s">
        <v>128</v>
      </c>
      <c r="AT370" s="15" t="s">
        <v>123</v>
      </c>
      <c r="AU370" s="15" t="s">
        <v>81</v>
      </c>
      <c r="AY370" s="15" t="s">
        <v>121</v>
      </c>
      <c r="BE370" s="214">
        <f>IF(N370="základní",J370,0)</f>
        <v>0</v>
      </c>
      <c r="BF370" s="214">
        <f>IF(N370="snížená",J370,0)</f>
        <v>0</v>
      </c>
      <c r="BG370" s="214">
        <f>IF(N370="zákl. přenesená",J370,0)</f>
        <v>0</v>
      </c>
      <c r="BH370" s="214">
        <f>IF(N370="sníž. přenesená",J370,0)</f>
        <v>0</v>
      </c>
      <c r="BI370" s="214">
        <f>IF(N370="nulová",J370,0)</f>
        <v>0</v>
      </c>
      <c r="BJ370" s="15" t="s">
        <v>79</v>
      </c>
      <c r="BK370" s="214">
        <f>ROUND(I370*H370,2)</f>
        <v>0</v>
      </c>
      <c r="BL370" s="15" t="s">
        <v>128</v>
      </c>
      <c r="BM370" s="15" t="s">
        <v>478</v>
      </c>
    </row>
    <row r="371" s="1" customFormat="1">
      <c r="B371" s="36"/>
      <c r="C371" s="37"/>
      <c r="D371" s="215" t="s">
        <v>130</v>
      </c>
      <c r="E371" s="37"/>
      <c r="F371" s="216" t="s">
        <v>479</v>
      </c>
      <c r="G371" s="37"/>
      <c r="H371" s="37"/>
      <c r="I371" s="129"/>
      <c r="J371" s="37"/>
      <c r="K371" s="37"/>
      <c r="L371" s="41"/>
      <c r="M371" s="217"/>
      <c r="N371" s="77"/>
      <c r="O371" s="77"/>
      <c r="P371" s="77"/>
      <c r="Q371" s="77"/>
      <c r="R371" s="77"/>
      <c r="S371" s="77"/>
      <c r="T371" s="78"/>
      <c r="AT371" s="15" t="s">
        <v>130</v>
      </c>
      <c r="AU371" s="15" t="s">
        <v>81</v>
      </c>
    </row>
    <row r="372" s="1" customFormat="1">
      <c r="B372" s="36"/>
      <c r="C372" s="37"/>
      <c r="D372" s="215" t="s">
        <v>132</v>
      </c>
      <c r="E372" s="37"/>
      <c r="F372" s="218" t="s">
        <v>480</v>
      </c>
      <c r="G372" s="37"/>
      <c r="H372" s="37"/>
      <c r="I372" s="129"/>
      <c r="J372" s="37"/>
      <c r="K372" s="37"/>
      <c r="L372" s="41"/>
      <c r="M372" s="217"/>
      <c r="N372" s="77"/>
      <c r="O372" s="77"/>
      <c r="P372" s="77"/>
      <c r="Q372" s="77"/>
      <c r="R372" s="77"/>
      <c r="S372" s="77"/>
      <c r="T372" s="78"/>
      <c r="AT372" s="15" t="s">
        <v>132</v>
      </c>
      <c r="AU372" s="15" t="s">
        <v>81</v>
      </c>
    </row>
    <row r="373" s="11" customFormat="1">
      <c r="B373" s="219"/>
      <c r="C373" s="220"/>
      <c r="D373" s="215" t="s">
        <v>134</v>
      </c>
      <c r="E373" s="221" t="s">
        <v>1</v>
      </c>
      <c r="F373" s="222" t="s">
        <v>135</v>
      </c>
      <c r="G373" s="220"/>
      <c r="H373" s="221" t="s">
        <v>1</v>
      </c>
      <c r="I373" s="223"/>
      <c r="J373" s="220"/>
      <c r="K373" s="220"/>
      <c r="L373" s="224"/>
      <c r="M373" s="225"/>
      <c r="N373" s="226"/>
      <c r="O373" s="226"/>
      <c r="P373" s="226"/>
      <c r="Q373" s="226"/>
      <c r="R373" s="226"/>
      <c r="S373" s="226"/>
      <c r="T373" s="227"/>
      <c r="AT373" s="228" t="s">
        <v>134</v>
      </c>
      <c r="AU373" s="228" t="s">
        <v>81</v>
      </c>
      <c r="AV373" s="11" t="s">
        <v>79</v>
      </c>
      <c r="AW373" s="11" t="s">
        <v>34</v>
      </c>
      <c r="AX373" s="11" t="s">
        <v>72</v>
      </c>
      <c r="AY373" s="228" t="s">
        <v>121</v>
      </c>
    </row>
    <row r="374" s="12" customFormat="1">
      <c r="B374" s="229"/>
      <c r="C374" s="230"/>
      <c r="D374" s="215" t="s">
        <v>134</v>
      </c>
      <c r="E374" s="231" t="s">
        <v>1</v>
      </c>
      <c r="F374" s="232" t="s">
        <v>481</v>
      </c>
      <c r="G374" s="230"/>
      <c r="H374" s="233">
        <v>0.29999999999999999</v>
      </c>
      <c r="I374" s="234"/>
      <c r="J374" s="230"/>
      <c r="K374" s="230"/>
      <c r="L374" s="235"/>
      <c r="M374" s="236"/>
      <c r="N374" s="237"/>
      <c r="O374" s="237"/>
      <c r="P374" s="237"/>
      <c r="Q374" s="237"/>
      <c r="R374" s="237"/>
      <c r="S374" s="237"/>
      <c r="T374" s="238"/>
      <c r="AT374" s="239" t="s">
        <v>134</v>
      </c>
      <c r="AU374" s="239" t="s">
        <v>81</v>
      </c>
      <c r="AV374" s="12" t="s">
        <v>81</v>
      </c>
      <c r="AW374" s="12" t="s">
        <v>34</v>
      </c>
      <c r="AX374" s="12" t="s">
        <v>79</v>
      </c>
      <c r="AY374" s="239" t="s">
        <v>121</v>
      </c>
    </row>
    <row r="375" s="10" customFormat="1" ht="22.8" customHeight="1">
      <c r="B375" s="187"/>
      <c r="C375" s="188"/>
      <c r="D375" s="189" t="s">
        <v>71</v>
      </c>
      <c r="E375" s="201" t="s">
        <v>187</v>
      </c>
      <c r="F375" s="201" t="s">
        <v>482</v>
      </c>
      <c r="G375" s="188"/>
      <c r="H375" s="188"/>
      <c r="I375" s="191"/>
      <c r="J375" s="202">
        <f>BK375</f>
        <v>0</v>
      </c>
      <c r="K375" s="188"/>
      <c r="L375" s="193"/>
      <c r="M375" s="194"/>
      <c r="N375" s="195"/>
      <c r="O375" s="195"/>
      <c r="P375" s="196">
        <f>SUM(P376:P475)</f>
        <v>0</v>
      </c>
      <c r="Q375" s="195"/>
      <c r="R375" s="196">
        <f>SUM(R376:R475)</f>
        <v>202.60907581274003</v>
      </c>
      <c r="S375" s="195"/>
      <c r="T375" s="197">
        <f>SUM(T376:T475)</f>
        <v>0.0135</v>
      </c>
      <c r="AR375" s="198" t="s">
        <v>79</v>
      </c>
      <c r="AT375" s="199" t="s">
        <v>71</v>
      </c>
      <c r="AU375" s="199" t="s">
        <v>79</v>
      </c>
      <c r="AY375" s="198" t="s">
        <v>121</v>
      </c>
      <c r="BK375" s="200">
        <f>SUM(BK376:BK475)</f>
        <v>0</v>
      </c>
    </row>
    <row r="376" s="1" customFormat="1" ht="16.5" customHeight="1">
      <c r="B376" s="36"/>
      <c r="C376" s="203" t="s">
        <v>483</v>
      </c>
      <c r="D376" s="203" t="s">
        <v>123</v>
      </c>
      <c r="E376" s="204" t="s">
        <v>484</v>
      </c>
      <c r="F376" s="205" t="s">
        <v>485</v>
      </c>
      <c r="G376" s="206" t="s">
        <v>463</v>
      </c>
      <c r="H376" s="207">
        <v>3</v>
      </c>
      <c r="I376" s="208"/>
      <c r="J376" s="209">
        <f>ROUND(I376*H376,2)</f>
        <v>0</v>
      </c>
      <c r="K376" s="205" t="s">
        <v>127</v>
      </c>
      <c r="L376" s="41"/>
      <c r="M376" s="210" t="s">
        <v>1</v>
      </c>
      <c r="N376" s="211" t="s">
        <v>43</v>
      </c>
      <c r="O376" s="77"/>
      <c r="P376" s="212">
        <f>O376*H376</f>
        <v>0</v>
      </c>
      <c r="Q376" s="212">
        <v>0.00069999999999999999</v>
      </c>
      <c r="R376" s="212">
        <f>Q376*H376</f>
        <v>0.0020999999999999999</v>
      </c>
      <c r="S376" s="212">
        <v>0</v>
      </c>
      <c r="T376" s="213">
        <f>S376*H376</f>
        <v>0</v>
      </c>
      <c r="AR376" s="15" t="s">
        <v>128</v>
      </c>
      <c r="AT376" s="15" t="s">
        <v>123</v>
      </c>
      <c r="AU376" s="15" t="s">
        <v>81</v>
      </c>
      <c r="AY376" s="15" t="s">
        <v>121</v>
      </c>
      <c r="BE376" s="214">
        <f>IF(N376="základní",J376,0)</f>
        <v>0</v>
      </c>
      <c r="BF376" s="214">
        <f>IF(N376="snížená",J376,0)</f>
        <v>0</v>
      </c>
      <c r="BG376" s="214">
        <f>IF(N376="zákl. přenesená",J376,0)</f>
        <v>0</v>
      </c>
      <c r="BH376" s="214">
        <f>IF(N376="sníž. přenesená",J376,0)</f>
        <v>0</v>
      </c>
      <c r="BI376" s="214">
        <f>IF(N376="nulová",J376,0)</f>
        <v>0</v>
      </c>
      <c r="BJ376" s="15" t="s">
        <v>79</v>
      </c>
      <c r="BK376" s="214">
        <f>ROUND(I376*H376,2)</f>
        <v>0</v>
      </c>
      <c r="BL376" s="15" t="s">
        <v>128</v>
      </c>
      <c r="BM376" s="15" t="s">
        <v>486</v>
      </c>
    </row>
    <row r="377" s="1" customFormat="1">
      <c r="B377" s="36"/>
      <c r="C377" s="37"/>
      <c r="D377" s="215" t="s">
        <v>130</v>
      </c>
      <c r="E377" s="37"/>
      <c r="F377" s="216" t="s">
        <v>487</v>
      </c>
      <c r="G377" s="37"/>
      <c r="H377" s="37"/>
      <c r="I377" s="129"/>
      <c r="J377" s="37"/>
      <c r="K377" s="37"/>
      <c r="L377" s="41"/>
      <c r="M377" s="217"/>
      <c r="N377" s="77"/>
      <c r="O377" s="77"/>
      <c r="P377" s="77"/>
      <c r="Q377" s="77"/>
      <c r="R377" s="77"/>
      <c r="S377" s="77"/>
      <c r="T377" s="78"/>
      <c r="AT377" s="15" t="s">
        <v>130</v>
      </c>
      <c r="AU377" s="15" t="s">
        <v>81</v>
      </c>
    </row>
    <row r="378" s="1" customFormat="1">
      <c r="B378" s="36"/>
      <c r="C378" s="37"/>
      <c r="D378" s="215" t="s">
        <v>132</v>
      </c>
      <c r="E378" s="37"/>
      <c r="F378" s="218" t="s">
        <v>488</v>
      </c>
      <c r="G378" s="37"/>
      <c r="H378" s="37"/>
      <c r="I378" s="129"/>
      <c r="J378" s="37"/>
      <c r="K378" s="37"/>
      <c r="L378" s="41"/>
      <c r="M378" s="217"/>
      <c r="N378" s="77"/>
      <c r="O378" s="77"/>
      <c r="P378" s="77"/>
      <c r="Q378" s="77"/>
      <c r="R378" s="77"/>
      <c r="S378" s="77"/>
      <c r="T378" s="78"/>
      <c r="AT378" s="15" t="s">
        <v>132</v>
      </c>
      <c r="AU378" s="15" t="s">
        <v>81</v>
      </c>
    </row>
    <row r="379" s="11" customFormat="1">
      <c r="B379" s="219"/>
      <c r="C379" s="220"/>
      <c r="D379" s="215" t="s">
        <v>134</v>
      </c>
      <c r="E379" s="221" t="s">
        <v>1</v>
      </c>
      <c r="F379" s="222" t="s">
        <v>351</v>
      </c>
      <c r="G379" s="220"/>
      <c r="H379" s="221" t="s">
        <v>1</v>
      </c>
      <c r="I379" s="223"/>
      <c r="J379" s="220"/>
      <c r="K379" s="220"/>
      <c r="L379" s="224"/>
      <c r="M379" s="225"/>
      <c r="N379" s="226"/>
      <c r="O379" s="226"/>
      <c r="P379" s="226"/>
      <c r="Q379" s="226"/>
      <c r="R379" s="226"/>
      <c r="S379" s="226"/>
      <c r="T379" s="227"/>
      <c r="AT379" s="228" t="s">
        <v>134</v>
      </c>
      <c r="AU379" s="228" t="s">
        <v>81</v>
      </c>
      <c r="AV379" s="11" t="s">
        <v>79</v>
      </c>
      <c r="AW379" s="11" t="s">
        <v>34</v>
      </c>
      <c r="AX379" s="11" t="s">
        <v>72</v>
      </c>
      <c r="AY379" s="228" t="s">
        <v>121</v>
      </c>
    </row>
    <row r="380" s="12" customFormat="1">
      <c r="B380" s="229"/>
      <c r="C380" s="230"/>
      <c r="D380" s="215" t="s">
        <v>134</v>
      </c>
      <c r="E380" s="231" t="s">
        <v>1</v>
      </c>
      <c r="F380" s="232" t="s">
        <v>489</v>
      </c>
      <c r="G380" s="230"/>
      <c r="H380" s="233">
        <v>2</v>
      </c>
      <c r="I380" s="234"/>
      <c r="J380" s="230"/>
      <c r="K380" s="230"/>
      <c r="L380" s="235"/>
      <c r="M380" s="236"/>
      <c r="N380" s="237"/>
      <c r="O380" s="237"/>
      <c r="P380" s="237"/>
      <c r="Q380" s="237"/>
      <c r="R380" s="237"/>
      <c r="S380" s="237"/>
      <c r="T380" s="238"/>
      <c r="AT380" s="239" t="s">
        <v>134</v>
      </c>
      <c r="AU380" s="239" t="s">
        <v>81</v>
      </c>
      <c r="AV380" s="12" t="s">
        <v>81</v>
      </c>
      <c r="AW380" s="12" t="s">
        <v>34</v>
      </c>
      <c r="AX380" s="12" t="s">
        <v>72</v>
      </c>
      <c r="AY380" s="239" t="s">
        <v>121</v>
      </c>
    </row>
    <row r="381" s="12" customFormat="1">
      <c r="B381" s="229"/>
      <c r="C381" s="230"/>
      <c r="D381" s="215" t="s">
        <v>134</v>
      </c>
      <c r="E381" s="231" t="s">
        <v>1</v>
      </c>
      <c r="F381" s="232" t="s">
        <v>490</v>
      </c>
      <c r="G381" s="230"/>
      <c r="H381" s="233">
        <v>1</v>
      </c>
      <c r="I381" s="234"/>
      <c r="J381" s="230"/>
      <c r="K381" s="230"/>
      <c r="L381" s="235"/>
      <c r="M381" s="236"/>
      <c r="N381" s="237"/>
      <c r="O381" s="237"/>
      <c r="P381" s="237"/>
      <c r="Q381" s="237"/>
      <c r="R381" s="237"/>
      <c r="S381" s="237"/>
      <c r="T381" s="238"/>
      <c r="AT381" s="239" t="s">
        <v>134</v>
      </c>
      <c r="AU381" s="239" t="s">
        <v>81</v>
      </c>
      <c r="AV381" s="12" t="s">
        <v>81</v>
      </c>
      <c r="AW381" s="12" t="s">
        <v>34</v>
      </c>
      <c r="AX381" s="12" t="s">
        <v>72</v>
      </c>
      <c r="AY381" s="239" t="s">
        <v>121</v>
      </c>
    </row>
    <row r="382" s="13" customFormat="1">
      <c r="B382" s="240"/>
      <c r="C382" s="241"/>
      <c r="D382" s="215" t="s">
        <v>134</v>
      </c>
      <c r="E382" s="242" t="s">
        <v>1</v>
      </c>
      <c r="F382" s="243" t="s">
        <v>151</v>
      </c>
      <c r="G382" s="241"/>
      <c r="H382" s="244">
        <v>3</v>
      </c>
      <c r="I382" s="245"/>
      <c r="J382" s="241"/>
      <c r="K382" s="241"/>
      <c r="L382" s="246"/>
      <c r="M382" s="247"/>
      <c r="N382" s="248"/>
      <c r="O382" s="248"/>
      <c r="P382" s="248"/>
      <c r="Q382" s="248"/>
      <c r="R382" s="248"/>
      <c r="S382" s="248"/>
      <c r="T382" s="249"/>
      <c r="AT382" s="250" t="s">
        <v>134</v>
      </c>
      <c r="AU382" s="250" t="s">
        <v>81</v>
      </c>
      <c r="AV382" s="13" t="s">
        <v>128</v>
      </c>
      <c r="AW382" s="13" t="s">
        <v>34</v>
      </c>
      <c r="AX382" s="13" t="s">
        <v>79</v>
      </c>
      <c r="AY382" s="250" t="s">
        <v>121</v>
      </c>
    </row>
    <row r="383" s="1" customFormat="1" ht="16.5" customHeight="1">
      <c r="B383" s="36"/>
      <c r="C383" s="251" t="s">
        <v>491</v>
      </c>
      <c r="D383" s="251" t="s">
        <v>248</v>
      </c>
      <c r="E383" s="252" t="s">
        <v>492</v>
      </c>
      <c r="F383" s="253" t="s">
        <v>493</v>
      </c>
      <c r="G383" s="254" t="s">
        <v>463</v>
      </c>
      <c r="H383" s="255">
        <v>2</v>
      </c>
      <c r="I383" s="256"/>
      <c r="J383" s="257">
        <f>ROUND(I383*H383,2)</f>
        <v>0</v>
      </c>
      <c r="K383" s="253" t="s">
        <v>127</v>
      </c>
      <c r="L383" s="258"/>
      <c r="M383" s="259" t="s">
        <v>1</v>
      </c>
      <c r="N383" s="260" t="s">
        <v>43</v>
      </c>
      <c r="O383" s="77"/>
      <c r="P383" s="212">
        <f>O383*H383</f>
        <v>0</v>
      </c>
      <c r="Q383" s="212">
        <v>0.0040000000000000001</v>
      </c>
      <c r="R383" s="212">
        <f>Q383*H383</f>
        <v>0.0080000000000000002</v>
      </c>
      <c r="S383" s="212">
        <v>0</v>
      </c>
      <c r="T383" s="213">
        <f>S383*H383</f>
        <v>0</v>
      </c>
      <c r="AR383" s="15" t="s">
        <v>179</v>
      </c>
      <c r="AT383" s="15" t="s">
        <v>248</v>
      </c>
      <c r="AU383" s="15" t="s">
        <v>81</v>
      </c>
      <c r="AY383" s="15" t="s">
        <v>121</v>
      </c>
      <c r="BE383" s="214">
        <f>IF(N383="základní",J383,0)</f>
        <v>0</v>
      </c>
      <c r="BF383" s="214">
        <f>IF(N383="snížená",J383,0)</f>
        <v>0</v>
      </c>
      <c r="BG383" s="214">
        <f>IF(N383="zákl. přenesená",J383,0)</f>
        <v>0</v>
      </c>
      <c r="BH383" s="214">
        <f>IF(N383="sníž. přenesená",J383,0)</f>
        <v>0</v>
      </c>
      <c r="BI383" s="214">
        <f>IF(N383="nulová",J383,0)</f>
        <v>0</v>
      </c>
      <c r="BJ383" s="15" t="s">
        <v>79</v>
      </c>
      <c r="BK383" s="214">
        <f>ROUND(I383*H383,2)</f>
        <v>0</v>
      </c>
      <c r="BL383" s="15" t="s">
        <v>128</v>
      </c>
      <c r="BM383" s="15" t="s">
        <v>494</v>
      </c>
    </row>
    <row r="384" s="1" customFormat="1">
      <c r="B384" s="36"/>
      <c r="C384" s="37"/>
      <c r="D384" s="215" t="s">
        <v>130</v>
      </c>
      <c r="E384" s="37"/>
      <c r="F384" s="216" t="s">
        <v>493</v>
      </c>
      <c r="G384" s="37"/>
      <c r="H384" s="37"/>
      <c r="I384" s="129"/>
      <c r="J384" s="37"/>
      <c r="K384" s="37"/>
      <c r="L384" s="41"/>
      <c r="M384" s="217"/>
      <c r="N384" s="77"/>
      <c r="O384" s="77"/>
      <c r="P384" s="77"/>
      <c r="Q384" s="77"/>
      <c r="R384" s="77"/>
      <c r="S384" s="77"/>
      <c r="T384" s="78"/>
      <c r="AT384" s="15" t="s">
        <v>130</v>
      </c>
      <c r="AU384" s="15" t="s">
        <v>81</v>
      </c>
    </row>
    <row r="385" s="11" customFormat="1">
      <c r="B385" s="219"/>
      <c r="C385" s="220"/>
      <c r="D385" s="215" t="s">
        <v>134</v>
      </c>
      <c r="E385" s="221" t="s">
        <v>1</v>
      </c>
      <c r="F385" s="222" t="s">
        <v>495</v>
      </c>
      <c r="G385" s="220"/>
      <c r="H385" s="221" t="s">
        <v>1</v>
      </c>
      <c r="I385" s="223"/>
      <c r="J385" s="220"/>
      <c r="K385" s="220"/>
      <c r="L385" s="224"/>
      <c r="M385" s="225"/>
      <c r="N385" s="226"/>
      <c r="O385" s="226"/>
      <c r="P385" s="226"/>
      <c r="Q385" s="226"/>
      <c r="R385" s="226"/>
      <c r="S385" s="226"/>
      <c r="T385" s="227"/>
      <c r="AT385" s="228" t="s">
        <v>134</v>
      </c>
      <c r="AU385" s="228" t="s">
        <v>81</v>
      </c>
      <c r="AV385" s="11" t="s">
        <v>79</v>
      </c>
      <c r="AW385" s="11" t="s">
        <v>34</v>
      </c>
      <c r="AX385" s="11" t="s">
        <v>72</v>
      </c>
      <c r="AY385" s="228" t="s">
        <v>121</v>
      </c>
    </row>
    <row r="386" s="12" customFormat="1">
      <c r="B386" s="229"/>
      <c r="C386" s="230"/>
      <c r="D386" s="215" t="s">
        <v>134</v>
      </c>
      <c r="E386" s="231" t="s">
        <v>1</v>
      </c>
      <c r="F386" s="232" t="s">
        <v>496</v>
      </c>
      <c r="G386" s="230"/>
      <c r="H386" s="233">
        <v>2</v>
      </c>
      <c r="I386" s="234"/>
      <c r="J386" s="230"/>
      <c r="K386" s="230"/>
      <c r="L386" s="235"/>
      <c r="M386" s="236"/>
      <c r="N386" s="237"/>
      <c r="O386" s="237"/>
      <c r="P386" s="237"/>
      <c r="Q386" s="237"/>
      <c r="R386" s="237"/>
      <c r="S386" s="237"/>
      <c r="T386" s="238"/>
      <c r="AT386" s="239" t="s">
        <v>134</v>
      </c>
      <c r="AU386" s="239" t="s">
        <v>81</v>
      </c>
      <c r="AV386" s="12" t="s">
        <v>81</v>
      </c>
      <c r="AW386" s="12" t="s">
        <v>34</v>
      </c>
      <c r="AX386" s="12" t="s">
        <v>79</v>
      </c>
      <c r="AY386" s="239" t="s">
        <v>121</v>
      </c>
    </row>
    <row r="387" s="1" customFormat="1" ht="16.5" customHeight="1">
      <c r="B387" s="36"/>
      <c r="C387" s="251" t="s">
        <v>497</v>
      </c>
      <c r="D387" s="251" t="s">
        <v>248</v>
      </c>
      <c r="E387" s="252" t="s">
        <v>498</v>
      </c>
      <c r="F387" s="253" t="s">
        <v>499</v>
      </c>
      <c r="G387" s="254" t="s">
        <v>463</v>
      </c>
      <c r="H387" s="255">
        <v>1</v>
      </c>
      <c r="I387" s="256"/>
      <c r="J387" s="257">
        <f>ROUND(I387*H387,2)</f>
        <v>0</v>
      </c>
      <c r="K387" s="253" t="s">
        <v>127</v>
      </c>
      <c r="L387" s="258"/>
      <c r="M387" s="259" t="s">
        <v>1</v>
      </c>
      <c r="N387" s="260" t="s">
        <v>43</v>
      </c>
      <c r="O387" s="77"/>
      <c r="P387" s="212">
        <f>O387*H387</f>
        <v>0</v>
      </c>
      <c r="Q387" s="212">
        <v>0.0040000000000000001</v>
      </c>
      <c r="R387" s="212">
        <f>Q387*H387</f>
        <v>0.0040000000000000001</v>
      </c>
      <c r="S387" s="212">
        <v>0</v>
      </c>
      <c r="T387" s="213">
        <f>S387*H387</f>
        <v>0</v>
      </c>
      <c r="AR387" s="15" t="s">
        <v>179</v>
      </c>
      <c r="AT387" s="15" t="s">
        <v>248</v>
      </c>
      <c r="AU387" s="15" t="s">
        <v>81</v>
      </c>
      <c r="AY387" s="15" t="s">
        <v>121</v>
      </c>
      <c r="BE387" s="214">
        <f>IF(N387="základní",J387,0)</f>
        <v>0</v>
      </c>
      <c r="BF387" s="214">
        <f>IF(N387="snížená",J387,0)</f>
        <v>0</v>
      </c>
      <c r="BG387" s="214">
        <f>IF(N387="zákl. přenesená",J387,0)</f>
        <v>0</v>
      </c>
      <c r="BH387" s="214">
        <f>IF(N387="sníž. přenesená",J387,0)</f>
        <v>0</v>
      </c>
      <c r="BI387" s="214">
        <f>IF(N387="nulová",J387,0)</f>
        <v>0</v>
      </c>
      <c r="BJ387" s="15" t="s">
        <v>79</v>
      </c>
      <c r="BK387" s="214">
        <f>ROUND(I387*H387,2)</f>
        <v>0</v>
      </c>
      <c r="BL387" s="15" t="s">
        <v>128</v>
      </c>
      <c r="BM387" s="15" t="s">
        <v>500</v>
      </c>
    </row>
    <row r="388" s="1" customFormat="1">
      <c r="B388" s="36"/>
      <c r="C388" s="37"/>
      <c r="D388" s="215" t="s">
        <v>130</v>
      </c>
      <c r="E388" s="37"/>
      <c r="F388" s="216" t="s">
        <v>499</v>
      </c>
      <c r="G388" s="37"/>
      <c r="H388" s="37"/>
      <c r="I388" s="129"/>
      <c r="J388" s="37"/>
      <c r="K388" s="37"/>
      <c r="L388" s="41"/>
      <c r="M388" s="217"/>
      <c r="N388" s="77"/>
      <c r="O388" s="77"/>
      <c r="P388" s="77"/>
      <c r="Q388" s="77"/>
      <c r="R388" s="77"/>
      <c r="S388" s="77"/>
      <c r="T388" s="78"/>
      <c r="AT388" s="15" t="s">
        <v>130</v>
      </c>
      <c r="AU388" s="15" t="s">
        <v>81</v>
      </c>
    </row>
    <row r="389" s="11" customFormat="1">
      <c r="B389" s="219"/>
      <c r="C389" s="220"/>
      <c r="D389" s="215" t="s">
        <v>134</v>
      </c>
      <c r="E389" s="221" t="s">
        <v>1</v>
      </c>
      <c r="F389" s="222" t="s">
        <v>495</v>
      </c>
      <c r="G389" s="220"/>
      <c r="H389" s="221" t="s">
        <v>1</v>
      </c>
      <c r="I389" s="223"/>
      <c r="J389" s="220"/>
      <c r="K389" s="220"/>
      <c r="L389" s="224"/>
      <c r="M389" s="225"/>
      <c r="N389" s="226"/>
      <c r="O389" s="226"/>
      <c r="P389" s="226"/>
      <c r="Q389" s="226"/>
      <c r="R389" s="226"/>
      <c r="S389" s="226"/>
      <c r="T389" s="227"/>
      <c r="AT389" s="228" t="s">
        <v>134</v>
      </c>
      <c r="AU389" s="228" t="s">
        <v>81</v>
      </c>
      <c r="AV389" s="11" t="s">
        <v>79</v>
      </c>
      <c r="AW389" s="11" t="s">
        <v>34</v>
      </c>
      <c r="AX389" s="11" t="s">
        <v>72</v>
      </c>
      <c r="AY389" s="228" t="s">
        <v>121</v>
      </c>
    </row>
    <row r="390" s="12" customFormat="1">
      <c r="B390" s="229"/>
      <c r="C390" s="230"/>
      <c r="D390" s="215" t="s">
        <v>134</v>
      </c>
      <c r="E390" s="231" t="s">
        <v>1</v>
      </c>
      <c r="F390" s="232" t="s">
        <v>490</v>
      </c>
      <c r="G390" s="230"/>
      <c r="H390" s="233">
        <v>1</v>
      </c>
      <c r="I390" s="234"/>
      <c r="J390" s="230"/>
      <c r="K390" s="230"/>
      <c r="L390" s="235"/>
      <c r="M390" s="236"/>
      <c r="N390" s="237"/>
      <c r="O390" s="237"/>
      <c r="P390" s="237"/>
      <c r="Q390" s="237"/>
      <c r="R390" s="237"/>
      <c r="S390" s="237"/>
      <c r="T390" s="238"/>
      <c r="AT390" s="239" t="s">
        <v>134</v>
      </c>
      <c r="AU390" s="239" t="s">
        <v>81</v>
      </c>
      <c r="AV390" s="12" t="s">
        <v>81</v>
      </c>
      <c r="AW390" s="12" t="s">
        <v>34</v>
      </c>
      <c r="AX390" s="12" t="s">
        <v>79</v>
      </c>
      <c r="AY390" s="239" t="s">
        <v>121</v>
      </c>
    </row>
    <row r="391" s="1" customFormat="1" ht="16.5" customHeight="1">
      <c r="B391" s="36"/>
      <c r="C391" s="203" t="s">
        <v>501</v>
      </c>
      <c r="D391" s="203" t="s">
        <v>123</v>
      </c>
      <c r="E391" s="204" t="s">
        <v>502</v>
      </c>
      <c r="F391" s="205" t="s">
        <v>503</v>
      </c>
      <c r="G391" s="206" t="s">
        <v>463</v>
      </c>
      <c r="H391" s="207">
        <v>3</v>
      </c>
      <c r="I391" s="208"/>
      <c r="J391" s="209">
        <f>ROUND(I391*H391,2)</f>
        <v>0</v>
      </c>
      <c r="K391" s="205" t="s">
        <v>127</v>
      </c>
      <c r="L391" s="41"/>
      <c r="M391" s="210" t="s">
        <v>1</v>
      </c>
      <c r="N391" s="211" t="s">
        <v>43</v>
      </c>
      <c r="O391" s="77"/>
      <c r="P391" s="212">
        <f>O391*H391</f>
        <v>0</v>
      </c>
      <c r="Q391" s="212">
        <v>0.11240500000000001</v>
      </c>
      <c r="R391" s="212">
        <f>Q391*H391</f>
        <v>0.33721500000000004</v>
      </c>
      <c r="S391" s="212">
        <v>0</v>
      </c>
      <c r="T391" s="213">
        <f>S391*H391</f>
        <v>0</v>
      </c>
      <c r="AR391" s="15" t="s">
        <v>128</v>
      </c>
      <c r="AT391" s="15" t="s">
        <v>123</v>
      </c>
      <c r="AU391" s="15" t="s">
        <v>81</v>
      </c>
      <c r="AY391" s="15" t="s">
        <v>121</v>
      </c>
      <c r="BE391" s="214">
        <f>IF(N391="základní",J391,0)</f>
        <v>0</v>
      </c>
      <c r="BF391" s="214">
        <f>IF(N391="snížená",J391,0)</f>
        <v>0</v>
      </c>
      <c r="BG391" s="214">
        <f>IF(N391="zákl. přenesená",J391,0)</f>
        <v>0</v>
      </c>
      <c r="BH391" s="214">
        <f>IF(N391="sníž. přenesená",J391,0)</f>
        <v>0</v>
      </c>
      <c r="BI391" s="214">
        <f>IF(N391="nulová",J391,0)</f>
        <v>0</v>
      </c>
      <c r="BJ391" s="15" t="s">
        <v>79</v>
      </c>
      <c r="BK391" s="214">
        <f>ROUND(I391*H391,2)</f>
        <v>0</v>
      </c>
      <c r="BL391" s="15" t="s">
        <v>128</v>
      </c>
      <c r="BM391" s="15" t="s">
        <v>504</v>
      </c>
    </row>
    <row r="392" s="1" customFormat="1">
      <c r="B392" s="36"/>
      <c r="C392" s="37"/>
      <c r="D392" s="215" t="s">
        <v>130</v>
      </c>
      <c r="E392" s="37"/>
      <c r="F392" s="216" t="s">
        <v>505</v>
      </c>
      <c r="G392" s="37"/>
      <c r="H392" s="37"/>
      <c r="I392" s="129"/>
      <c r="J392" s="37"/>
      <c r="K392" s="37"/>
      <c r="L392" s="41"/>
      <c r="M392" s="217"/>
      <c r="N392" s="77"/>
      <c r="O392" s="77"/>
      <c r="P392" s="77"/>
      <c r="Q392" s="77"/>
      <c r="R392" s="77"/>
      <c r="S392" s="77"/>
      <c r="T392" s="78"/>
      <c r="AT392" s="15" t="s">
        <v>130</v>
      </c>
      <c r="AU392" s="15" t="s">
        <v>81</v>
      </c>
    </row>
    <row r="393" s="1" customFormat="1">
      <c r="B393" s="36"/>
      <c r="C393" s="37"/>
      <c r="D393" s="215" t="s">
        <v>132</v>
      </c>
      <c r="E393" s="37"/>
      <c r="F393" s="218" t="s">
        <v>506</v>
      </c>
      <c r="G393" s="37"/>
      <c r="H393" s="37"/>
      <c r="I393" s="129"/>
      <c r="J393" s="37"/>
      <c r="K393" s="37"/>
      <c r="L393" s="41"/>
      <c r="M393" s="217"/>
      <c r="N393" s="77"/>
      <c r="O393" s="77"/>
      <c r="P393" s="77"/>
      <c r="Q393" s="77"/>
      <c r="R393" s="77"/>
      <c r="S393" s="77"/>
      <c r="T393" s="78"/>
      <c r="AT393" s="15" t="s">
        <v>132</v>
      </c>
      <c r="AU393" s="15" t="s">
        <v>81</v>
      </c>
    </row>
    <row r="394" s="11" customFormat="1">
      <c r="B394" s="219"/>
      <c r="C394" s="220"/>
      <c r="D394" s="215" t="s">
        <v>134</v>
      </c>
      <c r="E394" s="221" t="s">
        <v>1</v>
      </c>
      <c r="F394" s="222" t="s">
        <v>351</v>
      </c>
      <c r="G394" s="220"/>
      <c r="H394" s="221" t="s">
        <v>1</v>
      </c>
      <c r="I394" s="223"/>
      <c r="J394" s="220"/>
      <c r="K394" s="220"/>
      <c r="L394" s="224"/>
      <c r="M394" s="225"/>
      <c r="N394" s="226"/>
      <c r="O394" s="226"/>
      <c r="P394" s="226"/>
      <c r="Q394" s="226"/>
      <c r="R394" s="226"/>
      <c r="S394" s="226"/>
      <c r="T394" s="227"/>
      <c r="AT394" s="228" t="s">
        <v>134</v>
      </c>
      <c r="AU394" s="228" t="s">
        <v>81</v>
      </c>
      <c r="AV394" s="11" t="s">
        <v>79</v>
      </c>
      <c r="AW394" s="11" t="s">
        <v>34</v>
      </c>
      <c r="AX394" s="11" t="s">
        <v>72</v>
      </c>
      <c r="AY394" s="228" t="s">
        <v>121</v>
      </c>
    </row>
    <row r="395" s="12" customFormat="1">
      <c r="B395" s="229"/>
      <c r="C395" s="230"/>
      <c r="D395" s="215" t="s">
        <v>134</v>
      </c>
      <c r="E395" s="231" t="s">
        <v>1</v>
      </c>
      <c r="F395" s="232" t="s">
        <v>489</v>
      </c>
      <c r="G395" s="230"/>
      <c r="H395" s="233">
        <v>2</v>
      </c>
      <c r="I395" s="234"/>
      <c r="J395" s="230"/>
      <c r="K395" s="230"/>
      <c r="L395" s="235"/>
      <c r="M395" s="236"/>
      <c r="N395" s="237"/>
      <c r="O395" s="237"/>
      <c r="P395" s="237"/>
      <c r="Q395" s="237"/>
      <c r="R395" s="237"/>
      <c r="S395" s="237"/>
      <c r="T395" s="238"/>
      <c r="AT395" s="239" t="s">
        <v>134</v>
      </c>
      <c r="AU395" s="239" t="s">
        <v>81</v>
      </c>
      <c r="AV395" s="12" t="s">
        <v>81</v>
      </c>
      <c r="AW395" s="12" t="s">
        <v>34</v>
      </c>
      <c r="AX395" s="12" t="s">
        <v>72</v>
      </c>
      <c r="AY395" s="239" t="s">
        <v>121</v>
      </c>
    </row>
    <row r="396" s="12" customFormat="1">
      <c r="B396" s="229"/>
      <c r="C396" s="230"/>
      <c r="D396" s="215" t="s">
        <v>134</v>
      </c>
      <c r="E396" s="231" t="s">
        <v>1</v>
      </c>
      <c r="F396" s="232" t="s">
        <v>490</v>
      </c>
      <c r="G396" s="230"/>
      <c r="H396" s="233">
        <v>1</v>
      </c>
      <c r="I396" s="234"/>
      <c r="J396" s="230"/>
      <c r="K396" s="230"/>
      <c r="L396" s="235"/>
      <c r="M396" s="236"/>
      <c r="N396" s="237"/>
      <c r="O396" s="237"/>
      <c r="P396" s="237"/>
      <c r="Q396" s="237"/>
      <c r="R396" s="237"/>
      <c r="S396" s="237"/>
      <c r="T396" s="238"/>
      <c r="AT396" s="239" t="s">
        <v>134</v>
      </c>
      <c r="AU396" s="239" t="s">
        <v>81</v>
      </c>
      <c r="AV396" s="12" t="s">
        <v>81</v>
      </c>
      <c r="AW396" s="12" t="s">
        <v>34</v>
      </c>
      <c r="AX396" s="12" t="s">
        <v>72</v>
      </c>
      <c r="AY396" s="239" t="s">
        <v>121</v>
      </c>
    </row>
    <row r="397" s="13" customFormat="1">
      <c r="B397" s="240"/>
      <c r="C397" s="241"/>
      <c r="D397" s="215" t="s">
        <v>134</v>
      </c>
      <c r="E397" s="242" t="s">
        <v>1</v>
      </c>
      <c r="F397" s="243" t="s">
        <v>151</v>
      </c>
      <c r="G397" s="241"/>
      <c r="H397" s="244">
        <v>3</v>
      </c>
      <c r="I397" s="245"/>
      <c r="J397" s="241"/>
      <c r="K397" s="241"/>
      <c r="L397" s="246"/>
      <c r="M397" s="247"/>
      <c r="N397" s="248"/>
      <c r="O397" s="248"/>
      <c r="P397" s="248"/>
      <c r="Q397" s="248"/>
      <c r="R397" s="248"/>
      <c r="S397" s="248"/>
      <c r="T397" s="249"/>
      <c r="AT397" s="250" t="s">
        <v>134</v>
      </c>
      <c r="AU397" s="250" t="s">
        <v>81</v>
      </c>
      <c r="AV397" s="13" t="s">
        <v>128</v>
      </c>
      <c r="AW397" s="13" t="s">
        <v>34</v>
      </c>
      <c r="AX397" s="13" t="s">
        <v>79</v>
      </c>
      <c r="AY397" s="250" t="s">
        <v>121</v>
      </c>
    </row>
    <row r="398" s="1" customFormat="1" ht="16.5" customHeight="1">
      <c r="B398" s="36"/>
      <c r="C398" s="251" t="s">
        <v>507</v>
      </c>
      <c r="D398" s="251" t="s">
        <v>248</v>
      </c>
      <c r="E398" s="252" t="s">
        <v>508</v>
      </c>
      <c r="F398" s="253" t="s">
        <v>509</v>
      </c>
      <c r="G398" s="254" t="s">
        <v>463</v>
      </c>
      <c r="H398" s="255">
        <v>3</v>
      </c>
      <c r="I398" s="256"/>
      <c r="J398" s="257">
        <f>ROUND(I398*H398,2)</f>
        <v>0</v>
      </c>
      <c r="K398" s="253" t="s">
        <v>127</v>
      </c>
      <c r="L398" s="258"/>
      <c r="M398" s="259" t="s">
        <v>1</v>
      </c>
      <c r="N398" s="260" t="s">
        <v>43</v>
      </c>
      <c r="O398" s="77"/>
      <c r="P398" s="212">
        <f>O398*H398</f>
        <v>0</v>
      </c>
      <c r="Q398" s="212">
        <v>0.0061000000000000004</v>
      </c>
      <c r="R398" s="212">
        <f>Q398*H398</f>
        <v>0.0183</v>
      </c>
      <c r="S398" s="212">
        <v>0</v>
      </c>
      <c r="T398" s="213">
        <f>S398*H398</f>
        <v>0</v>
      </c>
      <c r="AR398" s="15" t="s">
        <v>179</v>
      </c>
      <c r="AT398" s="15" t="s">
        <v>248</v>
      </c>
      <c r="AU398" s="15" t="s">
        <v>81</v>
      </c>
      <c r="AY398" s="15" t="s">
        <v>121</v>
      </c>
      <c r="BE398" s="214">
        <f>IF(N398="základní",J398,0)</f>
        <v>0</v>
      </c>
      <c r="BF398" s="214">
        <f>IF(N398="snížená",J398,0)</f>
        <v>0</v>
      </c>
      <c r="BG398" s="214">
        <f>IF(N398="zákl. přenesená",J398,0)</f>
        <v>0</v>
      </c>
      <c r="BH398" s="214">
        <f>IF(N398="sníž. přenesená",J398,0)</f>
        <v>0</v>
      </c>
      <c r="BI398" s="214">
        <f>IF(N398="nulová",J398,0)</f>
        <v>0</v>
      </c>
      <c r="BJ398" s="15" t="s">
        <v>79</v>
      </c>
      <c r="BK398" s="214">
        <f>ROUND(I398*H398,2)</f>
        <v>0</v>
      </c>
      <c r="BL398" s="15" t="s">
        <v>128</v>
      </c>
      <c r="BM398" s="15" t="s">
        <v>510</v>
      </c>
    </row>
    <row r="399" s="1" customFormat="1">
      <c r="B399" s="36"/>
      <c r="C399" s="37"/>
      <c r="D399" s="215" t="s">
        <v>130</v>
      </c>
      <c r="E399" s="37"/>
      <c r="F399" s="216" t="s">
        <v>509</v>
      </c>
      <c r="G399" s="37"/>
      <c r="H399" s="37"/>
      <c r="I399" s="129"/>
      <c r="J399" s="37"/>
      <c r="K399" s="37"/>
      <c r="L399" s="41"/>
      <c r="M399" s="217"/>
      <c r="N399" s="77"/>
      <c r="O399" s="77"/>
      <c r="P399" s="77"/>
      <c r="Q399" s="77"/>
      <c r="R399" s="77"/>
      <c r="S399" s="77"/>
      <c r="T399" s="78"/>
      <c r="AT399" s="15" t="s">
        <v>130</v>
      </c>
      <c r="AU399" s="15" t="s">
        <v>81</v>
      </c>
    </row>
    <row r="400" s="12" customFormat="1">
      <c r="B400" s="229"/>
      <c r="C400" s="230"/>
      <c r="D400" s="215" t="s">
        <v>134</v>
      </c>
      <c r="E400" s="231" t="s">
        <v>1</v>
      </c>
      <c r="F400" s="232" t="s">
        <v>511</v>
      </c>
      <c r="G400" s="230"/>
      <c r="H400" s="233">
        <v>3</v>
      </c>
      <c r="I400" s="234"/>
      <c r="J400" s="230"/>
      <c r="K400" s="230"/>
      <c r="L400" s="235"/>
      <c r="M400" s="236"/>
      <c r="N400" s="237"/>
      <c r="O400" s="237"/>
      <c r="P400" s="237"/>
      <c r="Q400" s="237"/>
      <c r="R400" s="237"/>
      <c r="S400" s="237"/>
      <c r="T400" s="238"/>
      <c r="AT400" s="239" t="s">
        <v>134</v>
      </c>
      <c r="AU400" s="239" t="s">
        <v>81</v>
      </c>
      <c r="AV400" s="12" t="s">
        <v>81</v>
      </c>
      <c r="AW400" s="12" t="s">
        <v>34</v>
      </c>
      <c r="AX400" s="12" t="s">
        <v>79</v>
      </c>
      <c r="AY400" s="239" t="s">
        <v>121</v>
      </c>
    </row>
    <row r="401" s="1" customFormat="1" ht="16.5" customHeight="1">
      <c r="B401" s="36"/>
      <c r="C401" s="203" t="s">
        <v>512</v>
      </c>
      <c r="D401" s="203" t="s">
        <v>123</v>
      </c>
      <c r="E401" s="204" t="s">
        <v>513</v>
      </c>
      <c r="F401" s="205" t="s">
        <v>514</v>
      </c>
      <c r="G401" s="206" t="s">
        <v>182</v>
      </c>
      <c r="H401" s="207">
        <v>8.5099999999999998</v>
      </c>
      <c r="I401" s="208"/>
      <c r="J401" s="209">
        <f>ROUND(I401*H401,2)</f>
        <v>0</v>
      </c>
      <c r="K401" s="205" t="s">
        <v>127</v>
      </c>
      <c r="L401" s="41"/>
      <c r="M401" s="210" t="s">
        <v>1</v>
      </c>
      <c r="N401" s="211" t="s">
        <v>43</v>
      </c>
      <c r="O401" s="77"/>
      <c r="P401" s="212">
        <f>O401*H401</f>
        <v>0</v>
      </c>
      <c r="Q401" s="212">
        <v>0.071903999999999996</v>
      </c>
      <c r="R401" s="212">
        <f>Q401*H401</f>
        <v>0.61190303999999995</v>
      </c>
      <c r="S401" s="212">
        <v>0</v>
      </c>
      <c r="T401" s="213">
        <f>S401*H401</f>
        <v>0</v>
      </c>
      <c r="AR401" s="15" t="s">
        <v>128</v>
      </c>
      <c r="AT401" s="15" t="s">
        <v>123</v>
      </c>
      <c r="AU401" s="15" t="s">
        <v>81</v>
      </c>
      <c r="AY401" s="15" t="s">
        <v>121</v>
      </c>
      <c r="BE401" s="214">
        <f>IF(N401="základní",J401,0)</f>
        <v>0</v>
      </c>
      <c r="BF401" s="214">
        <f>IF(N401="snížená",J401,0)</f>
        <v>0</v>
      </c>
      <c r="BG401" s="214">
        <f>IF(N401="zákl. přenesená",J401,0)</f>
        <v>0</v>
      </c>
      <c r="BH401" s="214">
        <f>IF(N401="sníž. přenesená",J401,0)</f>
        <v>0</v>
      </c>
      <c r="BI401" s="214">
        <f>IF(N401="nulová",J401,0)</f>
        <v>0</v>
      </c>
      <c r="BJ401" s="15" t="s">
        <v>79</v>
      </c>
      <c r="BK401" s="214">
        <f>ROUND(I401*H401,2)</f>
        <v>0</v>
      </c>
      <c r="BL401" s="15" t="s">
        <v>128</v>
      </c>
      <c r="BM401" s="15" t="s">
        <v>515</v>
      </c>
    </row>
    <row r="402" s="1" customFormat="1">
      <c r="B402" s="36"/>
      <c r="C402" s="37"/>
      <c r="D402" s="215" t="s">
        <v>130</v>
      </c>
      <c r="E402" s="37"/>
      <c r="F402" s="216" t="s">
        <v>516</v>
      </c>
      <c r="G402" s="37"/>
      <c r="H402" s="37"/>
      <c r="I402" s="129"/>
      <c r="J402" s="37"/>
      <c r="K402" s="37"/>
      <c r="L402" s="41"/>
      <c r="M402" s="217"/>
      <c r="N402" s="77"/>
      <c r="O402" s="77"/>
      <c r="P402" s="77"/>
      <c r="Q402" s="77"/>
      <c r="R402" s="77"/>
      <c r="S402" s="77"/>
      <c r="T402" s="78"/>
      <c r="AT402" s="15" t="s">
        <v>130</v>
      </c>
      <c r="AU402" s="15" t="s">
        <v>81</v>
      </c>
    </row>
    <row r="403" s="1" customFormat="1">
      <c r="B403" s="36"/>
      <c r="C403" s="37"/>
      <c r="D403" s="215" t="s">
        <v>132</v>
      </c>
      <c r="E403" s="37"/>
      <c r="F403" s="218" t="s">
        <v>517</v>
      </c>
      <c r="G403" s="37"/>
      <c r="H403" s="37"/>
      <c r="I403" s="129"/>
      <c r="J403" s="37"/>
      <c r="K403" s="37"/>
      <c r="L403" s="41"/>
      <c r="M403" s="217"/>
      <c r="N403" s="77"/>
      <c r="O403" s="77"/>
      <c r="P403" s="77"/>
      <c r="Q403" s="77"/>
      <c r="R403" s="77"/>
      <c r="S403" s="77"/>
      <c r="T403" s="78"/>
      <c r="AT403" s="15" t="s">
        <v>132</v>
      </c>
      <c r="AU403" s="15" t="s">
        <v>81</v>
      </c>
    </row>
    <row r="404" s="11" customFormat="1">
      <c r="B404" s="219"/>
      <c r="C404" s="220"/>
      <c r="D404" s="215" t="s">
        <v>134</v>
      </c>
      <c r="E404" s="221" t="s">
        <v>1</v>
      </c>
      <c r="F404" s="222" t="s">
        <v>135</v>
      </c>
      <c r="G404" s="220"/>
      <c r="H404" s="221" t="s">
        <v>1</v>
      </c>
      <c r="I404" s="223"/>
      <c r="J404" s="220"/>
      <c r="K404" s="220"/>
      <c r="L404" s="224"/>
      <c r="M404" s="225"/>
      <c r="N404" s="226"/>
      <c r="O404" s="226"/>
      <c r="P404" s="226"/>
      <c r="Q404" s="226"/>
      <c r="R404" s="226"/>
      <c r="S404" s="226"/>
      <c r="T404" s="227"/>
      <c r="AT404" s="228" t="s">
        <v>134</v>
      </c>
      <c r="AU404" s="228" t="s">
        <v>81</v>
      </c>
      <c r="AV404" s="11" t="s">
        <v>79</v>
      </c>
      <c r="AW404" s="11" t="s">
        <v>34</v>
      </c>
      <c r="AX404" s="11" t="s">
        <v>72</v>
      </c>
      <c r="AY404" s="228" t="s">
        <v>121</v>
      </c>
    </row>
    <row r="405" s="11" customFormat="1">
      <c r="B405" s="219"/>
      <c r="C405" s="220"/>
      <c r="D405" s="215" t="s">
        <v>134</v>
      </c>
      <c r="E405" s="221" t="s">
        <v>1</v>
      </c>
      <c r="F405" s="222" t="s">
        <v>518</v>
      </c>
      <c r="G405" s="220"/>
      <c r="H405" s="221" t="s">
        <v>1</v>
      </c>
      <c r="I405" s="223"/>
      <c r="J405" s="220"/>
      <c r="K405" s="220"/>
      <c r="L405" s="224"/>
      <c r="M405" s="225"/>
      <c r="N405" s="226"/>
      <c r="O405" s="226"/>
      <c r="P405" s="226"/>
      <c r="Q405" s="226"/>
      <c r="R405" s="226"/>
      <c r="S405" s="226"/>
      <c r="T405" s="227"/>
      <c r="AT405" s="228" t="s">
        <v>134</v>
      </c>
      <c r="AU405" s="228" t="s">
        <v>81</v>
      </c>
      <c r="AV405" s="11" t="s">
        <v>79</v>
      </c>
      <c r="AW405" s="11" t="s">
        <v>34</v>
      </c>
      <c r="AX405" s="11" t="s">
        <v>72</v>
      </c>
      <c r="AY405" s="228" t="s">
        <v>121</v>
      </c>
    </row>
    <row r="406" s="12" customFormat="1">
      <c r="B406" s="229"/>
      <c r="C406" s="230"/>
      <c r="D406" s="215" t="s">
        <v>134</v>
      </c>
      <c r="E406" s="231" t="s">
        <v>1</v>
      </c>
      <c r="F406" s="232" t="s">
        <v>519</v>
      </c>
      <c r="G406" s="230"/>
      <c r="H406" s="233">
        <v>8.5099999999999998</v>
      </c>
      <c r="I406" s="234"/>
      <c r="J406" s="230"/>
      <c r="K406" s="230"/>
      <c r="L406" s="235"/>
      <c r="M406" s="236"/>
      <c r="N406" s="237"/>
      <c r="O406" s="237"/>
      <c r="P406" s="237"/>
      <c r="Q406" s="237"/>
      <c r="R406" s="237"/>
      <c r="S406" s="237"/>
      <c r="T406" s="238"/>
      <c r="AT406" s="239" t="s">
        <v>134</v>
      </c>
      <c r="AU406" s="239" t="s">
        <v>81</v>
      </c>
      <c r="AV406" s="12" t="s">
        <v>81</v>
      </c>
      <c r="AW406" s="12" t="s">
        <v>34</v>
      </c>
      <c r="AX406" s="12" t="s">
        <v>79</v>
      </c>
      <c r="AY406" s="239" t="s">
        <v>121</v>
      </c>
    </row>
    <row r="407" s="1" customFormat="1" ht="16.5" customHeight="1">
      <c r="B407" s="36"/>
      <c r="C407" s="203" t="s">
        <v>520</v>
      </c>
      <c r="D407" s="203" t="s">
        <v>123</v>
      </c>
      <c r="E407" s="204" t="s">
        <v>521</v>
      </c>
      <c r="F407" s="205" t="s">
        <v>522</v>
      </c>
      <c r="G407" s="206" t="s">
        <v>182</v>
      </c>
      <c r="H407" s="207">
        <v>8.5099999999999998</v>
      </c>
      <c r="I407" s="208"/>
      <c r="J407" s="209">
        <f>ROUND(I407*H407,2)</f>
        <v>0</v>
      </c>
      <c r="K407" s="205" t="s">
        <v>127</v>
      </c>
      <c r="L407" s="41"/>
      <c r="M407" s="210" t="s">
        <v>1</v>
      </c>
      <c r="N407" s="211" t="s">
        <v>43</v>
      </c>
      <c r="O407" s="77"/>
      <c r="P407" s="212">
        <f>O407*H407</f>
        <v>0</v>
      </c>
      <c r="Q407" s="212">
        <v>0.089775999999999995</v>
      </c>
      <c r="R407" s="212">
        <f>Q407*H407</f>
        <v>0.76399375999999997</v>
      </c>
      <c r="S407" s="212">
        <v>0</v>
      </c>
      <c r="T407" s="213">
        <f>S407*H407</f>
        <v>0</v>
      </c>
      <c r="AR407" s="15" t="s">
        <v>128</v>
      </c>
      <c r="AT407" s="15" t="s">
        <v>123</v>
      </c>
      <c r="AU407" s="15" t="s">
        <v>81</v>
      </c>
      <c r="AY407" s="15" t="s">
        <v>121</v>
      </c>
      <c r="BE407" s="214">
        <f>IF(N407="základní",J407,0)</f>
        <v>0</v>
      </c>
      <c r="BF407" s="214">
        <f>IF(N407="snížená",J407,0)</f>
        <v>0</v>
      </c>
      <c r="BG407" s="214">
        <f>IF(N407="zákl. přenesená",J407,0)</f>
        <v>0</v>
      </c>
      <c r="BH407" s="214">
        <f>IF(N407="sníž. přenesená",J407,0)</f>
        <v>0</v>
      </c>
      <c r="BI407" s="214">
        <f>IF(N407="nulová",J407,0)</f>
        <v>0</v>
      </c>
      <c r="BJ407" s="15" t="s">
        <v>79</v>
      </c>
      <c r="BK407" s="214">
        <f>ROUND(I407*H407,2)</f>
        <v>0</v>
      </c>
      <c r="BL407" s="15" t="s">
        <v>128</v>
      </c>
      <c r="BM407" s="15" t="s">
        <v>523</v>
      </c>
    </row>
    <row r="408" s="1" customFormat="1">
      <c r="B408" s="36"/>
      <c r="C408" s="37"/>
      <c r="D408" s="215" t="s">
        <v>130</v>
      </c>
      <c r="E408" s="37"/>
      <c r="F408" s="216" t="s">
        <v>524</v>
      </c>
      <c r="G408" s="37"/>
      <c r="H408" s="37"/>
      <c r="I408" s="129"/>
      <c r="J408" s="37"/>
      <c r="K408" s="37"/>
      <c r="L408" s="41"/>
      <c r="M408" s="217"/>
      <c r="N408" s="77"/>
      <c r="O408" s="77"/>
      <c r="P408" s="77"/>
      <c r="Q408" s="77"/>
      <c r="R408" s="77"/>
      <c r="S408" s="77"/>
      <c r="T408" s="78"/>
      <c r="AT408" s="15" t="s">
        <v>130</v>
      </c>
      <c r="AU408" s="15" t="s">
        <v>81</v>
      </c>
    </row>
    <row r="409" s="1" customFormat="1">
      <c r="B409" s="36"/>
      <c r="C409" s="37"/>
      <c r="D409" s="215" t="s">
        <v>132</v>
      </c>
      <c r="E409" s="37"/>
      <c r="F409" s="218" t="s">
        <v>517</v>
      </c>
      <c r="G409" s="37"/>
      <c r="H409" s="37"/>
      <c r="I409" s="129"/>
      <c r="J409" s="37"/>
      <c r="K409" s="37"/>
      <c r="L409" s="41"/>
      <c r="M409" s="217"/>
      <c r="N409" s="77"/>
      <c r="O409" s="77"/>
      <c r="P409" s="77"/>
      <c r="Q409" s="77"/>
      <c r="R409" s="77"/>
      <c r="S409" s="77"/>
      <c r="T409" s="78"/>
      <c r="AT409" s="15" t="s">
        <v>132</v>
      </c>
      <c r="AU409" s="15" t="s">
        <v>81</v>
      </c>
    </row>
    <row r="410" s="11" customFormat="1">
      <c r="B410" s="219"/>
      <c r="C410" s="220"/>
      <c r="D410" s="215" t="s">
        <v>134</v>
      </c>
      <c r="E410" s="221" t="s">
        <v>1</v>
      </c>
      <c r="F410" s="222" t="s">
        <v>135</v>
      </c>
      <c r="G410" s="220"/>
      <c r="H410" s="221" t="s">
        <v>1</v>
      </c>
      <c r="I410" s="223"/>
      <c r="J410" s="220"/>
      <c r="K410" s="220"/>
      <c r="L410" s="224"/>
      <c r="M410" s="225"/>
      <c r="N410" s="226"/>
      <c r="O410" s="226"/>
      <c r="P410" s="226"/>
      <c r="Q410" s="226"/>
      <c r="R410" s="226"/>
      <c r="S410" s="226"/>
      <c r="T410" s="227"/>
      <c r="AT410" s="228" t="s">
        <v>134</v>
      </c>
      <c r="AU410" s="228" t="s">
        <v>81</v>
      </c>
      <c r="AV410" s="11" t="s">
        <v>79</v>
      </c>
      <c r="AW410" s="11" t="s">
        <v>34</v>
      </c>
      <c r="AX410" s="11" t="s">
        <v>72</v>
      </c>
      <c r="AY410" s="228" t="s">
        <v>121</v>
      </c>
    </row>
    <row r="411" s="11" customFormat="1">
      <c r="B411" s="219"/>
      <c r="C411" s="220"/>
      <c r="D411" s="215" t="s">
        <v>134</v>
      </c>
      <c r="E411" s="221" t="s">
        <v>1</v>
      </c>
      <c r="F411" s="222" t="s">
        <v>518</v>
      </c>
      <c r="G411" s="220"/>
      <c r="H411" s="221" t="s">
        <v>1</v>
      </c>
      <c r="I411" s="223"/>
      <c r="J411" s="220"/>
      <c r="K411" s="220"/>
      <c r="L411" s="224"/>
      <c r="M411" s="225"/>
      <c r="N411" s="226"/>
      <c r="O411" s="226"/>
      <c r="P411" s="226"/>
      <c r="Q411" s="226"/>
      <c r="R411" s="226"/>
      <c r="S411" s="226"/>
      <c r="T411" s="227"/>
      <c r="AT411" s="228" t="s">
        <v>134</v>
      </c>
      <c r="AU411" s="228" t="s">
        <v>81</v>
      </c>
      <c r="AV411" s="11" t="s">
        <v>79</v>
      </c>
      <c r="AW411" s="11" t="s">
        <v>34</v>
      </c>
      <c r="AX411" s="11" t="s">
        <v>72</v>
      </c>
      <c r="AY411" s="228" t="s">
        <v>121</v>
      </c>
    </row>
    <row r="412" s="12" customFormat="1">
      <c r="B412" s="229"/>
      <c r="C412" s="230"/>
      <c r="D412" s="215" t="s">
        <v>134</v>
      </c>
      <c r="E412" s="231" t="s">
        <v>1</v>
      </c>
      <c r="F412" s="232" t="s">
        <v>519</v>
      </c>
      <c r="G412" s="230"/>
      <c r="H412" s="233">
        <v>8.5099999999999998</v>
      </c>
      <c r="I412" s="234"/>
      <c r="J412" s="230"/>
      <c r="K412" s="230"/>
      <c r="L412" s="235"/>
      <c r="M412" s="236"/>
      <c r="N412" s="237"/>
      <c r="O412" s="237"/>
      <c r="P412" s="237"/>
      <c r="Q412" s="237"/>
      <c r="R412" s="237"/>
      <c r="S412" s="237"/>
      <c r="T412" s="238"/>
      <c r="AT412" s="239" t="s">
        <v>134</v>
      </c>
      <c r="AU412" s="239" t="s">
        <v>81</v>
      </c>
      <c r="AV412" s="12" t="s">
        <v>81</v>
      </c>
      <c r="AW412" s="12" t="s">
        <v>34</v>
      </c>
      <c r="AX412" s="12" t="s">
        <v>79</v>
      </c>
      <c r="AY412" s="239" t="s">
        <v>121</v>
      </c>
    </row>
    <row r="413" s="1" customFormat="1" ht="16.5" customHeight="1">
      <c r="B413" s="36"/>
      <c r="C413" s="251" t="s">
        <v>525</v>
      </c>
      <c r="D413" s="251" t="s">
        <v>248</v>
      </c>
      <c r="E413" s="252" t="s">
        <v>526</v>
      </c>
      <c r="F413" s="253" t="s">
        <v>527</v>
      </c>
      <c r="G413" s="254" t="s">
        <v>126</v>
      </c>
      <c r="H413" s="255">
        <v>1.7190000000000001</v>
      </c>
      <c r="I413" s="256"/>
      <c r="J413" s="257">
        <f>ROUND(I413*H413,2)</f>
        <v>0</v>
      </c>
      <c r="K413" s="253" t="s">
        <v>127</v>
      </c>
      <c r="L413" s="258"/>
      <c r="M413" s="259" t="s">
        <v>1</v>
      </c>
      <c r="N413" s="260" t="s">
        <v>43</v>
      </c>
      <c r="O413" s="77"/>
      <c r="P413" s="212">
        <f>O413*H413</f>
        <v>0</v>
      </c>
      <c r="Q413" s="212">
        <v>0.222</v>
      </c>
      <c r="R413" s="212">
        <f>Q413*H413</f>
        <v>0.38161800000000001</v>
      </c>
      <c r="S413" s="212">
        <v>0</v>
      </c>
      <c r="T413" s="213">
        <f>S413*H413</f>
        <v>0</v>
      </c>
      <c r="AR413" s="15" t="s">
        <v>179</v>
      </c>
      <c r="AT413" s="15" t="s">
        <v>248</v>
      </c>
      <c r="AU413" s="15" t="s">
        <v>81</v>
      </c>
      <c r="AY413" s="15" t="s">
        <v>121</v>
      </c>
      <c r="BE413" s="214">
        <f>IF(N413="základní",J413,0)</f>
        <v>0</v>
      </c>
      <c r="BF413" s="214">
        <f>IF(N413="snížená",J413,0)</f>
        <v>0</v>
      </c>
      <c r="BG413" s="214">
        <f>IF(N413="zákl. přenesená",J413,0)</f>
        <v>0</v>
      </c>
      <c r="BH413" s="214">
        <f>IF(N413="sníž. přenesená",J413,0)</f>
        <v>0</v>
      </c>
      <c r="BI413" s="214">
        <f>IF(N413="nulová",J413,0)</f>
        <v>0</v>
      </c>
      <c r="BJ413" s="15" t="s">
        <v>79</v>
      </c>
      <c r="BK413" s="214">
        <f>ROUND(I413*H413,2)</f>
        <v>0</v>
      </c>
      <c r="BL413" s="15" t="s">
        <v>128</v>
      </c>
      <c r="BM413" s="15" t="s">
        <v>528</v>
      </c>
    </row>
    <row r="414" s="1" customFormat="1">
      <c r="B414" s="36"/>
      <c r="C414" s="37"/>
      <c r="D414" s="215" t="s">
        <v>130</v>
      </c>
      <c r="E414" s="37"/>
      <c r="F414" s="216" t="s">
        <v>527</v>
      </c>
      <c r="G414" s="37"/>
      <c r="H414" s="37"/>
      <c r="I414" s="129"/>
      <c r="J414" s="37"/>
      <c r="K414" s="37"/>
      <c r="L414" s="41"/>
      <c r="M414" s="217"/>
      <c r="N414" s="77"/>
      <c r="O414" s="77"/>
      <c r="P414" s="77"/>
      <c r="Q414" s="77"/>
      <c r="R414" s="77"/>
      <c r="S414" s="77"/>
      <c r="T414" s="78"/>
      <c r="AT414" s="15" t="s">
        <v>130</v>
      </c>
      <c r="AU414" s="15" t="s">
        <v>81</v>
      </c>
    </row>
    <row r="415" s="11" customFormat="1">
      <c r="B415" s="219"/>
      <c r="C415" s="220"/>
      <c r="D415" s="215" t="s">
        <v>134</v>
      </c>
      <c r="E415" s="221" t="s">
        <v>1</v>
      </c>
      <c r="F415" s="222" t="s">
        <v>529</v>
      </c>
      <c r="G415" s="220"/>
      <c r="H415" s="221" t="s">
        <v>1</v>
      </c>
      <c r="I415" s="223"/>
      <c r="J415" s="220"/>
      <c r="K415" s="220"/>
      <c r="L415" s="224"/>
      <c r="M415" s="225"/>
      <c r="N415" s="226"/>
      <c r="O415" s="226"/>
      <c r="P415" s="226"/>
      <c r="Q415" s="226"/>
      <c r="R415" s="226"/>
      <c r="S415" s="226"/>
      <c r="T415" s="227"/>
      <c r="AT415" s="228" t="s">
        <v>134</v>
      </c>
      <c r="AU415" s="228" t="s">
        <v>81</v>
      </c>
      <c r="AV415" s="11" t="s">
        <v>79</v>
      </c>
      <c r="AW415" s="11" t="s">
        <v>34</v>
      </c>
      <c r="AX415" s="11" t="s">
        <v>72</v>
      </c>
      <c r="AY415" s="228" t="s">
        <v>121</v>
      </c>
    </row>
    <row r="416" s="12" customFormat="1">
      <c r="B416" s="229"/>
      <c r="C416" s="230"/>
      <c r="D416" s="215" t="s">
        <v>134</v>
      </c>
      <c r="E416" s="231" t="s">
        <v>1</v>
      </c>
      <c r="F416" s="232" t="s">
        <v>530</v>
      </c>
      <c r="G416" s="230"/>
      <c r="H416" s="233">
        <v>1.7190000000000001</v>
      </c>
      <c r="I416" s="234"/>
      <c r="J416" s="230"/>
      <c r="K416" s="230"/>
      <c r="L416" s="235"/>
      <c r="M416" s="236"/>
      <c r="N416" s="237"/>
      <c r="O416" s="237"/>
      <c r="P416" s="237"/>
      <c r="Q416" s="237"/>
      <c r="R416" s="237"/>
      <c r="S416" s="237"/>
      <c r="T416" s="238"/>
      <c r="AT416" s="239" t="s">
        <v>134</v>
      </c>
      <c r="AU416" s="239" t="s">
        <v>81</v>
      </c>
      <c r="AV416" s="12" t="s">
        <v>81</v>
      </c>
      <c r="AW416" s="12" t="s">
        <v>34</v>
      </c>
      <c r="AX416" s="12" t="s">
        <v>79</v>
      </c>
      <c r="AY416" s="239" t="s">
        <v>121</v>
      </c>
    </row>
    <row r="417" s="1" customFormat="1" ht="16.5" customHeight="1">
      <c r="B417" s="36"/>
      <c r="C417" s="203" t="s">
        <v>531</v>
      </c>
      <c r="D417" s="203" t="s">
        <v>123</v>
      </c>
      <c r="E417" s="204" t="s">
        <v>532</v>
      </c>
      <c r="F417" s="205" t="s">
        <v>533</v>
      </c>
      <c r="G417" s="206" t="s">
        <v>182</v>
      </c>
      <c r="H417" s="207">
        <v>547.52999999999997</v>
      </c>
      <c r="I417" s="208"/>
      <c r="J417" s="209">
        <f>ROUND(I417*H417,2)</f>
        <v>0</v>
      </c>
      <c r="K417" s="205" t="s">
        <v>127</v>
      </c>
      <c r="L417" s="41"/>
      <c r="M417" s="210" t="s">
        <v>1</v>
      </c>
      <c r="N417" s="211" t="s">
        <v>43</v>
      </c>
      <c r="O417" s="77"/>
      <c r="P417" s="212">
        <f>O417*H417</f>
        <v>0</v>
      </c>
      <c r="Q417" s="212">
        <v>0.15539952000000001</v>
      </c>
      <c r="R417" s="212">
        <f>Q417*H417</f>
        <v>85.085899185599999</v>
      </c>
      <c r="S417" s="212">
        <v>0</v>
      </c>
      <c r="T417" s="213">
        <f>S417*H417</f>
        <v>0</v>
      </c>
      <c r="AR417" s="15" t="s">
        <v>128</v>
      </c>
      <c r="AT417" s="15" t="s">
        <v>123</v>
      </c>
      <c r="AU417" s="15" t="s">
        <v>81</v>
      </c>
      <c r="AY417" s="15" t="s">
        <v>121</v>
      </c>
      <c r="BE417" s="214">
        <f>IF(N417="základní",J417,0)</f>
        <v>0</v>
      </c>
      <c r="BF417" s="214">
        <f>IF(N417="snížená",J417,0)</f>
        <v>0</v>
      </c>
      <c r="BG417" s="214">
        <f>IF(N417="zákl. přenesená",J417,0)</f>
        <v>0</v>
      </c>
      <c r="BH417" s="214">
        <f>IF(N417="sníž. přenesená",J417,0)</f>
        <v>0</v>
      </c>
      <c r="BI417" s="214">
        <f>IF(N417="nulová",J417,0)</f>
        <v>0</v>
      </c>
      <c r="BJ417" s="15" t="s">
        <v>79</v>
      </c>
      <c r="BK417" s="214">
        <f>ROUND(I417*H417,2)</f>
        <v>0</v>
      </c>
      <c r="BL417" s="15" t="s">
        <v>128</v>
      </c>
      <c r="BM417" s="15" t="s">
        <v>534</v>
      </c>
    </row>
    <row r="418" s="1" customFormat="1">
      <c r="B418" s="36"/>
      <c r="C418" s="37"/>
      <c r="D418" s="215" t="s">
        <v>130</v>
      </c>
      <c r="E418" s="37"/>
      <c r="F418" s="216" t="s">
        <v>535</v>
      </c>
      <c r="G418" s="37"/>
      <c r="H418" s="37"/>
      <c r="I418" s="129"/>
      <c r="J418" s="37"/>
      <c r="K418" s="37"/>
      <c r="L418" s="41"/>
      <c r="M418" s="217"/>
      <c r="N418" s="77"/>
      <c r="O418" s="77"/>
      <c r="P418" s="77"/>
      <c r="Q418" s="77"/>
      <c r="R418" s="77"/>
      <c r="S418" s="77"/>
      <c r="T418" s="78"/>
      <c r="AT418" s="15" t="s">
        <v>130</v>
      </c>
      <c r="AU418" s="15" t="s">
        <v>81</v>
      </c>
    </row>
    <row r="419" s="1" customFormat="1">
      <c r="B419" s="36"/>
      <c r="C419" s="37"/>
      <c r="D419" s="215" t="s">
        <v>132</v>
      </c>
      <c r="E419" s="37"/>
      <c r="F419" s="218" t="s">
        <v>536</v>
      </c>
      <c r="G419" s="37"/>
      <c r="H419" s="37"/>
      <c r="I419" s="129"/>
      <c r="J419" s="37"/>
      <c r="K419" s="37"/>
      <c r="L419" s="41"/>
      <c r="M419" s="217"/>
      <c r="N419" s="77"/>
      <c r="O419" s="77"/>
      <c r="P419" s="77"/>
      <c r="Q419" s="77"/>
      <c r="R419" s="77"/>
      <c r="S419" s="77"/>
      <c r="T419" s="78"/>
      <c r="AT419" s="15" t="s">
        <v>132</v>
      </c>
      <c r="AU419" s="15" t="s">
        <v>81</v>
      </c>
    </row>
    <row r="420" s="11" customFormat="1">
      <c r="B420" s="219"/>
      <c r="C420" s="220"/>
      <c r="D420" s="215" t="s">
        <v>134</v>
      </c>
      <c r="E420" s="221" t="s">
        <v>1</v>
      </c>
      <c r="F420" s="222" t="s">
        <v>135</v>
      </c>
      <c r="G420" s="220"/>
      <c r="H420" s="221" t="s">
        <v>1</v>
      </c>
      <c r="I420" s="223"/>
      <c r="J420" s="220"/>
      <c r="K420" s="220"/>
      <c r="L420" s="224"/>
      <c r="M420" s="225"/>
      <c r="N420" s="226"/>
      <c r="O420" s="226"/>
      <c r="P420" s="226"/>
      <c r="Q420" s="226"/>
      <c r="R420" s="226"/>
      <c r="S420" s="226"/>
      <c r="T420" s="227"/>
      <c r="AT420" s="228" t="s">
        <v>134</v>
      </c>
      <c r="AU420" s="228" t="s">
        <v>81</v>
      </c>
      <c r="AV420" s="11" t="s">
        <v>79</v>
      </c>
      <c r="AW420" s="11" t="s">
        <v>34</v>
      </c>
      <c r="AX420" s="11" t="s">
        <v>72</v>
      </c>
      <c r="AY420" s="228" t="s">
        <v>121</v>
      </c>
    </row>
    <row r="421" s="11" customFormat="1">
      <c r="B421" s="219"/>
      <c r="C421" s="220"/>
      <c r="D421" s="215" t="s">
        <v>134</v>
      </c>
      <c r="E421" s="221" t="s">
        <v>1</v>
      </c>
      <c r="F421" s="222" t="s">
        <v>537</v>
      </c>
      <c r="G421" s="220"/>
      <c r="H421" s="221" t="s">
        <v>1</v>
      </c>
      <c r="I421" s="223"/>
      <c r="J421" s="220"/>
      <c r="K421" s="220"/>
      <c r="L421" s="224"/>
      <c r="M421" s="225"/>
      <c r="N421" s="226"/>
      <c r="O421" s="226"/>
      <c r="P421" s="226"/>
      <c r="Q421" s="226"/>
      <c r="R421" s="226"/>
      <c r="S421" s="226"/>
      <c r="T421" s="227"/>
      <c r="AT421" s="228" t="s">
        <v>134</v>
      </c>
      <c r="AU421" s="228" t="s">
        <v>81</v>
      </c>
      <c r="AV421" s="11" t="s">
        <v>79</v>
      </c>
      <c r="AW421" s="11" t="s">
        <v>34</v>
      </c>
      <c r="AX421" s="11" t="s">
        <v>72</v>
      </c>
      <c r="AY421" s="228" t="s">
        <v>121</v>
      </c>
    </row>
    <row r="422" s="12" customFormat="1">
      <c r="B422" s="229"/>
      <c r="C422" s="230"/>
      <c r="D422" s="215" t="s">
        <v>134</v>
      </c>
      <c r="E422" s="231" t="s">
        <v>1</v>
      </c>
      <c r="F422" s="232" t="s">
        <v>538</v>
      </c>
      <c r="G422" s="230"/>
      <c r="H422" s="233">
        <v>547.52999999999997</v>
      </c>
      <c r="I422" s="234"/>
      <c r="J422" s="230"/>
      <c r="K422" s="230"/>
      <c r="L422" s="235"/>
      <c r="M422" s="236"/>
      <c r="N422" s="237"/>
      <c r="O422" s="237"/>
      <c r="P422" s="237"/>
      <c r="Q422" s="237"/>
      <c r="R422" s="237"/>
      <c r="S422" s="237"/>
      <c r="T422" s="238"/>
      <c r="AT422" s="239" t="s">
        <v>134</v>
      </c>
      <c r="AU422" s="239" t="s">
        <v>81</v>
      </c>
      <c r="AV422" s="12" t="s">
        <v>81</v>
      </c>
      <c r="AW422" s="12" t="s">
        <v>34</v>
      </c>
      <c r="AX422" s="12" t="s">
        <v>79</v>
      </c>
      <c r="AY422" s="239" t="s">
        <v>121</v>
      </c>
    </row>
    <row r="423" s="1" customFormat="1" ht="16.5" customHeight="1">
      <c r="B423" s="36"/>
      <c r="C423" s="251" t="s">
        <v>539</v>
      </c>
      <c r="D423" s="251" t="s">
        <v>248</v>
      </c>
      <c r="E423" s="252" t="s">
        <v>540</v>
      </c>
      <c r="F423" s="253" t="s">
        <v>541</v>
      </c>
      <c r="G423" s="254" t="s">
        <v>182</v>
      </c>
      <c r="H423" s="255">
        <v>553.005</v>
      </c>
      <c r="I423" s="256"/>
      <c r="J423" s="257">
        <f>ROUND(I423*H423,2)</f>
        <v>0</v>
      </c>
      <c r="K423" s="253" t="s">
        <v>127</v>
      </c>
      <c r="L423" s="258"/>
      <c r="M423" s="259" t="s">
        <v>1</v>
      </c>
      <c r="N423" s="260" t="s">
        <v>43</v>
      </c>
      <c r="O423" s="77"/>
      <c r="P423" s="212">
        <f>O423*H423</f>
        <v>0</v>
      </c>
      <c r="Q423" s="212">
        <v>0.081000000000000003</v>
      </c>
      <c r="R423" s="212">
        <f>Q423*H423</f>
        <v>44.793405</v>
      </c>
      <c r="S423" s="212">
        <v>0</v>
      </c>
      <c r="T423" s="213">
        <f>S423*H423</f>
        <v>0</v>
      </c>
      <c r="AR423" s="15" t="s">
        <v>179</v>
      </c>
      <c r="AT423" s="15" t="s">
        <v>248</v>
      </c>
      <c r="AU423" s="15" t="s">
        <v>81</v>
      </c>
      <c r="AY423" s="15" t="s">
        <v>121</v>
      </c>
      <c r="BE423" s="214">
        <f>IF(N423="základní",J423,0)</f>
        <v>0</v>
      </c>
      <c r="BF423" s="214">
        <f>IF(N423="snížená",J423,0)</f>
        <v>0</v>
      </c>
      <c r="BG423" s="214">
        <f>IF(N423="zákl. přenesená",J423,0)</f>
        <v>0</v>
      </c>
      <c r="BH423" s="214">
        <f>IF(N423="sníž. přenesená",J423,0)</f>
        <v>0</v>
      </c>
      <c r="BI423" s="214">
        <f>IF(N423="nulová",J423,0)</f>
        <v>0</v>
      </c>
      <c r="BJ423" s="15" t="s">
        <v>79</v>
      </c>
      <c r="BK423" s="214">
        <f>ROUND(I423*H423,2)</f>
        <v>0</v>
      </c>
      <c r="BL423" s="15" t="s">
        <v>128</v>
      </c>
      <c r="BM423" s="15" t="s">
        <v>542</v>
      </c>
    </row>
    <row r="424" s="1" customFormat="1">
      <c r="B424" s="36"/>
      <c r="C424" s="37"/>
      <c r="D424" s="215" t="s">
        <v>130</v>
      </c>
      <c r="E424" s="37"/>
      <c r="F424" s="216" t="s">
        <v>541</v>
      </c>
      <c r="G424" s="37"/>
      <c r="H424" s="37"/>
      <c r="I424" s="129"/>
      <c r="J424" s="37"/>
      <c r="K424" s="37"/>
      <c r="L424" s="41"/>
      <c r="M424" s="217"/>
      <c r="N424" s="77"/>
      <c r="O424" s="77"/>
      <c r="P424" s="77"/>
      <c r="Q424" s="77"/>
      <c r="R424" s="77"/>
      <c r="S424" s="77"/>
      <c r="T424" s="78"/>
      <c r="AT424" s="15" t="s">
        <v>130</v>
      </c>
      <c r="AU424" s="15" t="s">
        <v>81</v>
      </c>
    </row>
    <row r="425" s="12" customFormat="1">
      <c r="B425" s="229"/>
      <c r="C425" s="230"/>
      <c r="D425" s="215" t="s">
        <v>134</v>
      </c>
      <c r="E425" s="231" t="s">
        <v>1</v>
      </c>
      <c r="F425" s="232" t="s">
        <v>543</v>
      </c>
      <c r="G425" s="230"/>
      <c r="H425" s="233">
        <v>553.005</v>
      </c>
      <c r="I425" s="234"/>
      <c r="J425" s="230"/>
      <c r="K425" s="230"/>
      <c r="L425" s="235"/>
      <c r="M425" s="236"/>
      <c r="N425" s="237"/>
      <c r="O425" s="237"/>
      <c r="P425" s="237"/>
      <c r="Q425" s="237"/>
      <c r="R425" s="237"/>
      <c r="S425" s="237"/>
      <c r="T425" s="238"/>
      <c r="AT425" s="239" t="s">
        <v>134</v>
      </c>
      <c r="AU425" s="239" t="s">
        <v>81</v>
      </c>
      <c r="AV425" s="12" t="s">
        <v>81</v>
      </c>
      <c r="AW425" s="12" t="s">
        <v>34</v>
      </c>
      <c r="AX425" s="12" t="s">
        <v>79</v>
      </c>
      <c r="AY425" s="239" t="s">
        <v>121</v>
      </c>
    </row>
    <row r="426" s="1" customFormat="1" ht="16.5" customHeight="1">
      <c r="B426" s="36"/>
      <c r="C426" s="203" t="s">
        <v>544</v>
      </c>
      <c r="D426" s="203" t="s">
        <v>123</v>
      </c>
      <c r="E426" s="204" t="s">
        <v>545</v>
      </c>
      <c r="F426" s="205" t="s">
        <v>546</v>
      </c>
      <c r="G426" s="206" t="s">
        <v>182</v>
      </c>
      <c r="H426" s="207">
        <v>66.739999999999995</v>
      </c>
      <c r="I426" s="208"/>
      <c r="J426" s="209">
        <f>ROUND(I426*H426,2)</f>
        <v>0</v>
      </c>
      <c r="K426" s="205" t="s">
        <v>127</v>
      </c>
      <c r="L426" s="41"/>
      <c r="M426" s="210" t="s">
        <v>1</v>
      </c>
      <c r="N426" s="211" t="s">
        <v>43</v>
      </c>
      <c r="O426" s="77"/>
      <c r="P426" s="212">
        <f>O426*H426</f>
        <v>0</v>
      </c>
      <c r="Q426" s="212">
        <v>0.12949959999999999</v>
      </c>
      <c r="R426" s="212">
        <f>Q426*H426</f>
        <v>8.6428033039999992</v>
      </c>
      <c r="S426" s="212">
        <v>0</v>
      </c>
      <c r="T426" s="213">
        <f>S426*H426</f>
        <v>0</v>
      </c>
      <c r="AR426" s="15" t="s">
        <v>128</v>
      </c>
      <c r="AT426" s="15" t="s">
        <v>123</v>
      </c>
      <c r="AU426" s="15" t="s">
        <v>81</v>
      </c>
      <c r="AY426" s="15" t="s">
        <v>121</v>
      </c>
      <c r="BE426" s="214">
        <f>IF(N426="základní",J426,0)</f>
        <v>0</v>
      </c>
      <c r="BF426" s="214">
        <f>IF(N426="snížená",J426,0)</f>
        <v>0</v>
      </c>
      <c r="BG426" s="214">
        <f>IF(N426="zákl. přenesená",J426,0)</f>
        <v>0</v>
      </c>
      <c r="BH426" s="214">
        <f>IF(N426="sníž. přenesená",J426,0)</f>
        <v>0</v>
      </c>
      <c r="BI426" s="214">
        <f>IF(N426="nulová",J426,0)</f>
        <v>0</v>
      </c>
      <c r="BJ426" s="15" t="s">
        <v>79</v>
      </c>
      <c r="BK426" s="214">
        <f>ROUND(I426*H426,2)</f>
        <v>0</v>
      </c>
      <c r="BL426" s="15" t="s">
        <v>128</v>
      </c>
      <c r="BM426" s="15" t="s">
        <v>547</v>
      </c>
    </row>
    <row r="427" s="1" customFormat="1">
      <c r="B427" s="36"/>
      <c r="C427" s="37"/>
      <c r="D427" s="215" t="s">
        <v>130</v>
      </c>
      <c r="E427" s="37"/>
      <c r="F427" s="216" t="s">
        <v>548</v>
      </c>
      <c r="G427" s="37"/>
      <c r="H427" s="37"/>
      <c r="I427" s="129"/>
      <c r="J427" s="37"/>
      <c r="K427" s="37"/>
      <c r="L427" s="41"/>
      <c r="M427" s="217"/>
      <c r="N427" s="77"/>
      <c r="O427" s="77"/>
      <c r="P427" s="77"/>
      <c r="Q427" s="77"/>
      <c r="R427" s="77"/>
      <c r="S427" s="77"/>
      <c r="T427" s="78"/>
      <c r="AT427" s="15" t="s">
        <v>130</v>
      </c>
      <c r="AU427" s="15" t="s">
        <v>81</v>
      </c>
    </row>
    <row r="428" s="1" customFormat="1">
      <c r="B428" s="36"/>
      <c r="C428" s="37"/>
      <c r="D428" s="215" t="s">
        <v>132</v>
      </c>
      <c r="E428" s="37"/>
      <c r="F428" s="218" t="s">
        <v>549</v>
      </c>
      <c r="G428" s="37"/>
      <c r="H428" s="37"/>
      <c r="I428" s="129"/>
      <c r="J428" s="37"/>
      <c r="K428" s="37"/>
      <c r="L428" s="41"/>
      <c r="M428" s="217"/>
      <c r="N428" s="77"/>
      <c r="O428" s="77"/>
      <c r="P428" s="77"/>
      <c r="Q428" s="77"/>
      <c r="R428" s="77"/>
      <c r="S428" s="77"/>
      <c r="T428" s="78"/>
      <c r="AT428" s="15" t="s">
        <v>132</v>
      </c>
      <c r="AU428" s="15" t="s">
        <v>81</v>
      </c>
    </row>
    <row r="429" s="11" customFormat="1">
      <c r="B429" s="219"/>
      <c r="C429" s="220"/>
      <c r="D429" s="215" t="s">
        <v>134</v>
      </c>
      <c r="E429" s="221" t="s">
        <v>1</v>
      </c>
      <c r="F429" s="222" t="s">
        <v>135</v>
      </c>
      <c r="G429" s="220"/>
      <c r="H429" s="221" t="s">
        <v>1</v>
      </c>
      <c r="I429" s="223"/>
      <c r="J429" s="220"/>
      <c r="K429" s="220"/>
      <c r="L429" s="224"/>
      <c r="M429" s="225"/>
      <c r="N429" s="226"/>
      <c r="O429" s="226"/>
      <c r="P429" s="226"/>
      <c r="Q429" s="226"/>
      <c r="R429" s="226"/>
      <c r="S429" s="226"/>
      <c r="T429" s="227"/>
      <c r="AT429" s="228" t="s">
        <v>134</v>
      </c>
      <c r="AU429" s="228" t="s">
        <v>81</v>
      </c>
      <c r="AV429" s="11" t="s">
        <v>79</v>
      </c>
      <c r="AW429" s="11" t="s">
        <v>34</v>
      </c>
      <c r="AX429" s="11" t="s">
        <v>72</v>
      </c>
      <c r="AY429" s="228" t="s">
        <v>121</v>
      </c>
    </row>
    <row r="430" s="11" customFormat="1">
      <c r="B430" s="219"/>
      <c r="C430" s="220"/>
      <c r="D430" s="215" t="s">
        <v>134</v>
      </c>
      <c r="E430" s="221" t="s">
        <v>1</v>
      </c>
      <c r="F430" s="222" t="s">
        <v>550</v>
      </c>
      <c r="G430" s="220"/>
      <c r="H430" s="221" t="s">
        <v>1</v>
      </c>
      <c r="I430" s="223"/>
      <c r="J430" s="220"/>
      <c r="K430" s="220"/>
      <c r="L430" s="224"/>
      <c r="M430" s="225"/>
      <c r="N430" s="226"/>
      <c r="O430" s="226"/>
      <c r="P430" s="226"/>
      <c r="Q430" s="226"/>
      <c r="R430" s="226"/>
      <c r="S430" s="226"/>
      <c r="T430" s="227"/>
      <c r="AT430" s="228" t="s">
        <v>134</v>
      </c>
      <c r="AU430" s="228" t="s">
        <v>81</v>
      </c>
      <c r="AV430" s="11" t="s">
        <v>79</v>
      </c>
      <c r="AW430" s="11" t="s">
        <v>34</v>
      </c>
      <c r="AX430" s="11" t="s">
        <v>72</v>
      </c>
      <c r="AY430" s="228" t="s">
        <v>121</v>
      </c>
    </row>
    <row r="431" s="12" customFormat="1">
      <c r="B431" s="229"/>
      <c r="C431" s="230"/>
      <c r="D431" s="215" t="s">
        <v>134</v>
      </c>
      <c r="E431" s="231" t="s">
        <v>1</v>
      </c>
      <c r="F431" s="232" t="s">
        <v>551</v>
      </c>
      <c r="G431" s="230"/>
      <c r="H431" s="233">
        <v>66.739999999999995</v>
      </c>
      <c r="I431" s="234"/>
      <c r="J431" s="230"/>
      <c r="K431" s="230"/>
      <c r="L431" s="235"/>
      <c r="M431" s="236"/>
      <c r="N431" s="237"/>
      <c r="O431" s="237"/>
      <c r="P431" s="237"/>
      <c r="Q431" s="237"/>
      <c r="R431" s="237"/>
      <c r="S431" s="237"/>
      <c r="T431" s="238"/>
      <c r="AT431" s="239" t="s">
        <v>134</v>
      </c>
      <c r="AU431" s="239" t="s">
        <v>81</v>
      </c>
      <c r="AV431" s="12" t="s">
        <v>81</v>
      </c>
      <c r="AW431" s="12" t="s">
        <v>34</v>
      </c>
      <c r="AX431" s="12" t="s">
        <v>79</v>
      </c>
      <c r="AY431" s="239" t="s">
        <v>121</v>
      </c>
    </row>
    <row r="432" s="1" customFormat="1" ht="16.5" customHeight="1">
      <c r="B432" s="36"/>
      <c r="C432" s="251" t="s">
        <v>552</v>
      </c>
      <c r="D432" s="251" t="s">
        <v>248</v>
      </c>
      <c r="E432" s="252" t="s">
        <v>553</v>
      </c>
      <c r="F432" s="253" t="s">
        <v>554</v>
      </c>
      <c r="G432" s="254" t="s">
        <v>182</v>
      </c>
      <c r="H432" s="255">
        <v>67.406999999999996</v>
      </c>
      <c r="I432" s="256"/>
      <c r="J432" s="257">
        <f>ROUND(I432*H432,2)</f>
        <v>0</v>
      </c>
      <c r="K432" s="253" t="s">
        <v>127</v>
      </c>
      <c r="L432" s="258"/>
      <c r="M432" s="259" t="s">
        <v>1</v>
      </c>
      <c r="N432" s="260" t="s">
        <v>43</v>
      </c>
      <c r="O432" s="77"/>
      <c r="P432" s="212">
        <f>O432*H432</f>
        <v>0</v>
      </c>
      <c r="Q432" s="212">
        <v>0.058000000000000003</v>
      </c>
      <c r="R432" s="212">
        <f>Q432*H432</f>
        <v>3.9096060000000001</v>
      </c>
      <c r="S432" s="212">
        <v>0</v>
      </c>
      <c r="T432" s="213">
        <f>S432*H432</f>
        <v>0</v>
      </c>
      <c r="AR432" s="15" t="s">
        <v>179</v>
      </c>
      <c r="AT432" s="15" t="s">
        <v>248</v>
      </c>
      <c r="AU432" s="15" t="s">
        <v>81</v>
      </c>
      <c r="AY432" s="15" t="s">
        <v>121</v>
      </c>
      <c r="BE432" s="214">
        <f>IF(N432="základní",J432,0)</f>
        <v>0</v>
      </c>
      <c r="BF432" s="214">
        <f>IF(N432="snížená",J432,0)</f>
        <v>0</v>
      </c>
      <c r="BG432" s="214">
        <f>IF(N432="zákl. přenesená",J432,0)</f>
        <v>0</v>
      </c>
      <c r="BH432" s="214">
        <f>IF(N432="sníž. přenesená",J432,0)</f>
        <v>0</v>
      </c>
      <c r="BI432" s="214">
        <f>IF(N432="nulová",J432,0)</f>
        <v>0</v>
      </c>
      <c r="BJ432" s="15" t="s">
        <v>79</v>
      </c>
      <c r="BK432" s="214">
        <f>ROUND(I432*H432,2)</f>
        <v>0</v>
      </c>
      <c r="BL432" s="15" t="s">
        <v>128</v>
      </c>
      <c r="BM432" s="15" t="s">
        <v>555</v>
      </c>
    </row>
    <row r="433" s="1" customFormat="1">
      <c r="B433" s="36"/>
      <c r="C433" s="37"/>
      <c r="D433" s="215" t="s">
        <v>130</v>
      </c>
      <c r="E433" s="37"/>
      <c r="F433" s="216" t="s">
        <v>554</v>
      </c>
      <c r="G433" s="37"/>
      <c r="H433" s="37"/>
      <c r="I433" s="129"/>
      <c r="J433" s="37"/>
      <c r="K433" s="37"/>
      <c r="L433" s="41"/>
      <c r="M433" s="217"/>
      <c r="N433" s="77"/>
      <c r="O433" s="77"/>
      <c r="P433" s="77"/>
      <c r="Q433" s="77"/>
      <c r="R433" s="77"/>
      <c r="S433" s="77"/>
      <c r="T433" s="78"/>
      <c r="AT433" s="15" t="s">
        <v>130</v>
      </c>
      <c r="AU433" s="15" t="s">
        <v>81</v>
      </c>
    </row>
    <row r="434" s="11" customFormat="1">
      <c r="B434" s="219"/>
      <c r="C434" s="220"/>
      <c r="D434" s="215" t="s">
        <v>134</v>
      </c>
      <c r="E434" s="221" t="s">
        <v>1</v>
      </c>
      <c r="F434" s="222" t="s">
        <v>556</v>
      </c>
      <c r="G434" s="220"/>
      <c r="H434" s="221" t="s">
        <v>1</v>
      </c>
      <c r="I434" s="223"/>
      <c r="J434" s="220"/>
      <c r="K434" s="220"/>
      <c r="L434" s="224"/>
      <c r="M434" s="225"/>
      <c r="N434" s="226"/>
      <c r="O434" s="226"/>
      <c r="P434" s="226"/>
      <c r="Q434" s="226"/>
      <c r="R434" s="226"/>
      <c r="S434" s="226"/>
      <c r="T434" s="227"/>
      <c r="AT434" s="228" t="s">
        <v>134</v>
      </c>
      <c r="AU434" s="228" t="s">
        <v>81</v>
      </c>
      <c r="AV434" s="11" t="s">
        <v>79</v>
      </c>
      <c r="AW434" s="11" t="s">
        <v>34</v>
      </c>
      <c r="AX434" s="11" t="s">
        <v>72</v>
      </c>
      <c r="AY434" s="228" t="s">
        <v>121</v>
      </c>
    </row>
    <row r="435" s="12" customFormat="1">
      <c r="B435" s="229"/>
      <c r="C435" s="230"/>
      <c r="D435" s="215" t="s">
        <v>134</v>
      </c>
      <c r="E435" s="231" t="s">
        <v>1</v>
      </c>
      <c r="F435" s="232" t="s">
        <v>557</v>
      </c>
      <c r="G435" s="230"/>
      <c r="H435" s="233">
        <v>67.406999999999996</v>
      </c>
      <c r="I435" s="234"/>
      <c r="J435" s="230"/>
      <c r="K435" s="230"/>
      <c r="L435" s="235"/>
      <c r="M435" s="236"/>
      <c r="N435" s="237"/>
      <c r="O435" s="237"/>
      <c r="P435" s="237"/>
      <c r="Q435" s="237"/>
      <c r="R435" s="237"/>
      <c r="S435" s="237"/>
      <c r="T435" s="238"/>
      <c r="AT435" s="239" t="s">
        <v>134</v>
      </c>
      <c r="AU435" s="239" t="s">
        <v>81</v>
      </c>
      <c r="AV435" s="12" t="s">
        <v>81</v>
      </c>
      <c r="AW435" s="12" t="s">
        <v>34</v>
      </c>
      <c r="AX435" s="12" t="s">
        <v>79</v>
      </c>
      <c r="AY435" s="239" t="s">
        <v>121</v>
      </c>
    </row>
    <row r="436" s="1" customFormat="1" ht="16.5" customHeight="1">
      <c r="B436" s="36"/>
      <c r="C436" s="203" t="s">
        <v>558</v>
      </c>
      <c r="D436" s="203" t="s">
        <v>123</v>
      </c>
      <c r="E436" s="204" t="s">
        <v>559</v>
      </c>
      <c r="F436" s="205" t="s">
        <v>560</v>
      </c>
      <c r="G436" s="206" t="s">
        <v>190</v>
      </c>
      <c r="H436" s="207">
        <v>18.015999999999998</v>
      </c>
      <c r="I436" s="208"/>
      <c r="J436" s="209">
        <f>ROUND(I436*H436,2)</f>
        <v>0</v>
      </c>
      <c r="K436" s="205" t="s">
        <v>127</v>
      </c>
      <c r="L436" s="41"/>
      <c r="M436" s="210" t="s">
        <v>1</v>
      </c>
      <c r="N436" s="211" t="s">
        <v>43</v>
      </c>
      <c r="O436" s="77"/>
      <c r="P436" s="212">
        <f>O436*H436</f>
        <v>0</v>
      </c>
      <c r="Q436" s="212">
        <v>2.2563399999999998</v>
      </c>
      <c r="R436" s="212">
        <f>Q436*H436</f>
        <v>40.650221439999996</v>
      </c>
      <c r="S436" s="212">
        <v>0</v>
      </c>
      <c r="T436" s="213">
        <f>S436*H436</f>
        <v>0</v>
      </c>
      <c r="AR436" s="15" t="s">
        <v>128</v>
      </c>
      <c r="AT436" s="15" t="s">
        <v>123</v>
      </c>
      <c r="AU436" s="15" t="s">
        <v>81</v>
      </c>
      <c r="AY436" s="15" t="s">
        <v>121</v>
      </c>
      <c r="BE436" s="214">
        <f>IF(N436="základní",J436,0)</f>
        <v>0</v>
      </c>
      <c r="BF436" s="214">
        <f>IF(N436="snížená",J436,0)</f>
        <v>0</v>
      </c>
      <c r="BG436" s="214">
        <f>IF(N436="zákl. přenesená",J436,0)</f>
        <v>0</v>
      </c>
      <c r="BH436" s="214">
        <f>IF(N436="sníž. přenesená",J436,0)</f>
        <v>0</v>
      </c>
      <c r="BI436" s="214">
        <f>IF(N436="nulová",J436,0)</f>
        <v>0</v>
      </c>
      <c r="BJ436" s="15" t="s">
        <v>79</v>
      </c>
      <c r="BK436" s="214">
        <f>ROUND(I436*H436,2)</f>
        <v>0</v>
      </c>
      <c r="BL436" s="15" t="s">
        <v>128</v>
      </c>
      <c r="BM436" s="15" t="s">
        <v>561</v>
      </c>
    </row>
    <row r="437" s="1" customFormat="1">
      <c r="B437" s="36"/>
      <c r="C437" s="37"/>
      <c r="D437" s="215" t="s">
        <v>130</v>
      </c>
      <c r="E437" s="37"/>
      <c r="F437" s="216" t="s">
        <v>562</v>
      </c>
      <c r="G437" s="37"/>
      <c r="H437" s="37"/>
      <c r="I437" s="129"/>
      <c r="J437" s="37"/>
      <c r="K437" s="37"/>
      <c r="L437" s="41"/>
      <c r="M437" s="217"/>
      <c r="N437" s="77"/>
      <c r="O437" s="77"/>
      <c r="P437" s="77"/>
      <c r="Q437" s="77"/>
      <c r="R437" s="77"/>
      <c r="S437" s="77"/>
      <c r="T437" s="78"/>
      <c r="AT437" s="15" t="s">
        <v>130</v>
      </c>
      <c r="AU437" s="15" t="s">
        <v>81</v>
      </c>
    </row>
    <row r="438" s="11" customFormat="1">
      <c r="B438" s="219"/>
      <c r="C438" s="220"/>
      <c r="D438" s="215" t="s">
        <v>134</v>
      </c>
      <c r="E438" s="221" t="s">
        <v>1</v>
      </c>
      <c r="F438" s="222" t="s">
        <v>135</v>
      </c>
      <c r="G438" s="220"/>
      <c r="H438" s="221" t="s">
        <v>1</v>
      </c>
      <c r="I438" s="223"/>
      <c r="J438" s="220"/>
      <c r="K438" s="220"/>
      <c r="L438" s="224"/>
      <c r="M438" s="225"/>
      <c r="N438" s="226"/>
      <c r="O438" s="226"/>
      <c r="P438" s="226"/>
      <c r="Q438" s="226"/>
      <c r="R438" s="226"/>
      <c r="S438" s="226"/>
      <c r="T438" s="227"/>
      <c r="AT438" s="228" t="s">
        <v>134</v>
      </c>
      <c r="AU438" s="228" t="s">
        <v>81</v>
      </c>
      <c r="AV438" s="11" t="s">
        <v>79</v>
      </c>
      <c r="AW438" s="11" t="s">
        <v>34</v>
      </c>
      <c r="AX438" s="11" t="s">
        <v>72</v>
      </c>
      <c r="AY438" s="228" t="s">
        <v>121</v>
      </c>
    </row>
    <row r="439" s="11" customFormat="1">
      <c r="B439" s="219"/>
      <c r="C439" s="220"/>
      <c r="D439" s="215" t="s">
        <v>134</v>
      </c>
      <c r="E439" s="221" t="s">
        <v>1</v>
      </c>
      <c r="F439" s="222" t="s">
        <v>537</v>
      </c>
      <c r="G439" s="220"/>
      <c r="H439" s="221" t="s">
        <v>1</v>
      </c>
      <c r="I439" s="223"/>
      <c r="J439" s="220"/>
      <c r="K439" s="220"/>
      <c r="L439" s="224"/>
      <c r="M439" s="225"/>
      <c r="N439" s="226"/>
      <c r="O439" s="226"/>
      <c r="P439" s="226"/>
      <c r="Q439" s="226"/>
      <c r="R439" s="226"/>
      <c r="S439" s="226"/>
      <c r="T439" s="227"/>
      <c r="AT439" s="228" t="s">
        <v>134</v>
      </c>
      <c r="AU439" s="228" t="s">
        <v>81</v>
      </c>
      <c r="AV439" s="11" t="s">
        <v>79</v>
      </c>
      <c r="AW439" s="11" t="s">
        <v>34</v>
      </c>
      <c r="AX439" s="11" t="s">
        <v>72</v>
      </c>
      <c r="AY439" s="228" t="s">
        <v>121</v>
      </c>
    </row>
    <row r="440" s="12" customFormat="1">
      <c r="B440" s="229"/>
      <c r="C440" s="230"/>
      <c r="D440" s="215" t="s">
        <v>134</v>
      </c>
      <c r="E440" s="231" t="s">
        <v>1</v>
      </c>
      <c r="F440" s="232" t="s">
        <v>563</v>
      </c>
      <c r="G440" s="230"/>
      <c r="H440" s="233">
        <v>16.425999999999998</v>
      </c>
      <c r="I440" s="234"/>
      <c r="J440" s="230"/>
      <c r="K440" s="230"/>
      <c r="L440" s="235"/>
      <c r="M440" s="236"/>
      <c r="N440" s="237"/>
      <c r="O440" s="237"/>
      <c r="P440" s="237"/>
      <c r="Q440" s="237"/>
      <c r="R440" s="237"/>
      <c r="S440" s="237"/>
      <c r="T440" s="238"/>
      <c r="AT440" s="239" t="s">
        <v>134</v>
      </c>
      <c r="AU440" s="239" t="s">
        <v>81</v>
      </c>
      <c r="AV440" s="12" t="s">
        <v>81</v>
      </c>
      <c r="AW440" s="12" t="s">
        <v>34</v>
      </c>
      <c r="AX440" s="12" t="s">
        <v>72</v>
      </c>
      <c r="AY440" s="239" t="s">
        <v>121</v>
      </c>
    </row>
    <row r="441" s="11" customFormat="1">
      <c r="B441" s="219"/>
      <c r="C441" s="220"/>
      <c r="D441" s="215" t="s">
        <v>134</v>
      </c>
      <c r="E441" s="221" t="s">
        <v>1</v>
      </c>
      <c r="F441" s="222" t="s">
        <v>550</v>
      </c>
      <c r="G441" s="220"/>
      <c r="H441" s="221" t="s">
        <v>1</v>
      </c>
      <c r="I441" s="223"/>
      <c r="J441" s="220"/>
      <c r="K441" s="220"/>
      <c r="L441" s="224"/>
      <c r="M441" s="225"/>
      <c r="N441" s="226"/>
      <c r="O441" s="226"/>
      <c r="P441" s="226"/>
      <c r="Q441" s="226"/>
      <c r="R441" s="226"/>
      <c r="S441" s="226"/>
      <c r="T441" s="227"/>
      <c r="AT441" s="228" t="s">
        <v>134</v>
      </c>
      <c r="AU441" s="228" t="s">
        <v>81</v>
      </c>
      <c r="AV441" s="11" t="s">
        <v>79</v>
      </c>
      <c r="AW441" s="11" t="s">
        <v>34</v>
      </c>
      <c r="AX441" s="11" t="s">
        <v>72</v>
      </c>
      <c r="AY441" s="228" t="s">
        <v>121</v>
      </c>
    </row>
    <row r="442" s="12" customFormat="1">
      <c r="B442" s="229"/>
      <c r="C442" s="230"/>
      <c r="D442" s="215" t="s">
        <v>134</v>
      </c>
      <c r="E442" s="231" t="s">
        <v>1</v>
      </c>
      <c r="F442" s="232" t="s">
        <v>564</v>
      </c>
      <c r="G442" s="230"/>
      <c r="H442" s="233">
        <v>1.335</v>
      </c>
      <c r="I442" s="234"/>
      <c r="J442" s="230"/>
      <c r="K442" s="230"/>
      <c r="L442" s="235"/>
      <c r="M442" s="236"/>
      <c r="N442" s="237"/>
      <c r="O442" s="237"/>
      <c r="P442" s="237"/>
      <c r="Q442" s="237"/>
      <c r="R442" s="237"/>
      <c r="S442" s="237"/>
      <c r="T442" s="238"/>
      <c r="AT442" s="239" t="s">
        <v>134</v>
      </c>
      <c r="AU442" s="239" t="s">
        <v>81</v>
      </c>
      <c r="AV442" s="12" t="s">
        <v>81</v>
      </c>
      <c r="AW442" s="12" t="s">
        <v>34</v>
      </c>
      <c r="AX442" s="12" t="s">
        <v>72</v>
      </c>
      <c r="AY442" s="239" t="s">
        <v>121</v>
      </c>
    </row>
    <row r="443" s="11" customFormat="1">
      <c r="B443" s="219"/>
      <c r="C443" s="220"/>
      <c r="D443" s="215" t="s">
        <v>134</v>
      </c>
      <c r="E443" s="221" t="s">
        <v>1</v>
      </c>
      <c r="F443" s="222" t="s">
        <v>518</v>
      </c>
      <c r="G443" s="220"/>
      <c r="H443" s="221" t="s">
        <v>1</v>
      </c>
      <c r="I443" s="223"/>
      <c r="J443" s="220"/>
      <c r="K443" s="220"/>
      <c r="L443" s="224"/>
      <c r="M443" s="225"/>
      <c r="N443" s="226"/>
      <c r="O443" s="226"/>
      <c r="P443" s="226"/>
      <c r="Q443" s="226"/>
      <c r="R443" s="226"/>
      <c r="S443" s="226"/>
      <c r="T443" s="227"/>
      <c r="AT443" s="228" t="s">
        <v>134</v>
      </c>
      <c r="AU443" s="228" t="s">
        <v>81</v>
      </c>
      <c r="AV443" s="11" t="s">
        <v>79</v>
      </c>
      <c r="AW443" s="11" t="s">
        <v>34</v>
      </c>
      <c r="AX443" s="11" t="s">
        <v>72</v>
      </c>
      <c r="AY443" s="228" t="s">
        <v>121</v>
      </c>
    </row>
    <row r="444" s="12" customFormat="1">
      <c r="B444" s="229"/>
      <c r="C444" s="230"/>
      <c r="D444" s="215" t="s">
        <v>134</v>
      </c>
      <c r="E444" s="231" t="s">
        <v>1</v>
      </c>
      <c r="F444" s="232" t="s">
        <v>565</v>
      </c>
      <c r="G444" s="230"/>
      <c r="H444" s="233">
        <v>0.255</v>
      </c>
      <c r="I444" s="234"/>
      <c r="J444" s="230"/>
      <c r="K444" s="230"/>
      <c r="L444" s="235"/>
      <c r="M444" s="236"/>
      <c r="N444" s="237"/>
      <c r="O444" s="237"/>
      <c r="P444" s="237"/>
      <c r="Q444" s="237"/>
      <c r="R444" s="237"/>
      <c r="S444" s="237"/>
      <c r="T444" s="238"/>
      <c r="AT444" s="239" t="s">
        <v>134</v>
      </c>
      <c r="AU444" s="239" t="s">
        <v>81</v>
      </c>
      <c r="AV444" s="12" t="s">
        <v>81</v>
      </c>
      <c r="AW444" s="12" t="s">
        <v>34</v>
      </c>
      <c r="AX444" s="12" t="s">
        <v>72</v>
      </c>
      <c r="AY444" s="239" t="s">
        <v>121</v>
      </c>
    </row>
    <row r="445" s="13" customFormat="1">
      <c r="B445" s="240"/>
      <c r="C445" s="241"/>
      <c r="D445" s="215" t="s">
        <v>134</v>
      </c>
      <c r="E445" s="242" t="s">
        <v>1</v>
      </c>
      <c r="F445" s="243" t="s">
        <v>151</v>
      </c>
      <c r="G445" s="241"/>
      <c r="H445" s="244">
        <v>18.015999999999998</v>
      </c>
      <c r="I445" s="245"/>
      <c r="J445" s="241"/>
      <c r="K445" s="241"/>
      <c r="L445" s="246"/>
      <c r="M445" s="247"/>
      <c r="N445" s="248"/>
      <c r="O445" s="248"/>
      <c r="P445" s="248"/>
      <c r="Q445" s="248"/>
      <c r="R445" s="248"/>
      <c r="S445" s="248"/>
      <c r="T445" s="249"/>
      <c r="AT445" s="250" t="s">
        <v>134</v>
      </c>
      <c r="AU445" s="250" t="s">
        <v>81</v>
      </c>
      <c r="AV445" s="13" t="s">
        <v>128</v>
      </c>
      <c r="AW445" s="13" t="s">
        <v>34</v>
      </c>
      <c r="AX445" s="13" t="s">
        <v>79</v>
      </c>
      <c r="AY445" s="250" t="s">
        <v>121</v>
      </c>
    </row>
    <row r="446" s="1" customFormat="1" ht="16.5" customHeight="1">
      <c r="B446" s="36"/>
      <c r="C446" s="203" t="s">
        <v>566</v>
      </c>
      <c r="D446" s="203" t="s">
        <v>123</v>
      </c>
      <c r="E446" s="204" t="s">
        <v>567</v>
      </c>
      <c r="F446" s="205" t="s">
        <v>568</v>
      </c>
      <c r="G446" s="206" t="s">
        <v>126</v>
      </c>
      <c r="H446" s="207">
        <v>1304.4459999999999</v>
      </c>
      <c r="I446" s="208"/>
      <c r="J446" s="209">
        <f>ROUND(I446*H446,2)</f>
        <v>0</v>
      </c>
      <c r="K446" s="205" t="s">
        <v>127</v>
      </c>
      <c r="L446" s="41"/>
      <c r="M446" s="210" t="s">
        <v>1</v>
      </c>
      <c r="N446" s="211" t="s">
        <v>43</v>
      </c>
      <c r="O446" s="77"/>
      <c r="P446" s="212">
        <f>O446*H446</f>
        <v>0</v>
      </c>
      <c r="Q446" s="212">
        <v>0.00068749999999999996</v>
      </c>
      <c r="R446" s="212">
        <f>Q446*H446</f>
        <v>0.89680662499999986</v>
      </c>
      <c r="S446" s="212">
        <v>0</v>
      </c>
      <c r="T446" s="213">
        <f>S446*H446</f>
        <v>0</v>
      </c>
      <c r="AR446" s="15" t="s">
        <v>128</v>
      </c>
      <c r="AT446" s="15" t="s">
        <v>123</v>
      </c>
      <c r="AU446" s="15" t="s">
        <v>81</v>
      </c>
      <c r="AY446" s="15" t="s">
        <v>121</v>
      </c>
      <c r="BE446" s="214">
        <f>IF(N446="základní",J446,0)</f>
        <v>0</v>
      </c>
      <c r="BF446" s="214">
        <f>IF(N446="snížená",J446,0)</f>
        <v>0</v>
      </c>
      <c r="BG446" s="214">
        <f>IF(N446="zákl. přenesená",J446,0)</f>
        <v>0</v>
      </c>
      <c r="BH446" s="214">
        <f>IF(N446="sníž. přenesená",J446,0)</f>
        <v>0</v>
      </c>
      <c r="BI446" s="214">
        <f>IF(N446="nulová",J446,0)</f>
        <v>0</v>
      </c>
      <c r="BJ446" s="15" t="s">
        <v>79</v>
      </c>
      <c r="BK446" s="214">
        <f>ROUND(I446*H446,2)</f>
        <v>0</v>
      </c>
      <c r="BL446" s="15" t="s">
        <v>128</v>
      </c>
      <c r="BM446" s="15" t="s">
        <v>569</v>
      </c>
    </row>
    <row r="447" s="1" customFormat="1">
      <c r="B447" s="36"/>
      <c r="C447" s="37"/>
      <c r="D447" s="215" t="s">
        <v>130</v>
      </c>
      <c r="E447" s="37"/>
      <c r="F447" s="216" t="s">
        <v>570</v>
      </c>
      <c r="G447" s="37"/>
      <c r="H447" s="37"/>
      <c r="I447" s="129"/>
      <c r="J447" s="37"/>
      <c r="K447" s="37"/>
      <c r="L447" s="41"/>
      <c r="M447" s="217"/>
      <c r="N447" s="77"/>
      <c r="O447" s="77"/>
      <c r="P447" s="77"/>
      <c r="Q447" s="77"/>
      <c r="R447" s="77"/>
      <c r="S447" s="77"/>
      <c r="T447" s="78"/>
      <c r="AT447" s="15" t="s">
        <v>130</v>
      </c>
      <c r="AU447" s="15" t="s">
        <v>81</v>
      </c>
    </row>
    <row r="448" s="1" customFormat="1">
      <c r="B448" s="36"/>
      <c r="C448" s="37"/>
      <c r="D448" s="215" t="s">
        <v>132</v>
      </c>
      <c r="E448" s="37"/>
      <c r="F448" s="218" t="s">
        <v>571</v>
      </c>
      <c r="G448" s="37"/>
      <c r="H448" s="37"/>
      <c r="I448" s="129"/>
      <c r="J448" s="37"/>
      <c r="K448" s="37"/>
      <c r="L448" s="41"/>
      <c r="M448" s="217"/>
      <c r="N448" s="77"/>
      <c r="O448" s="77"/>
      <c r="P448" s="77"/>
      <c r="Q448" s="77"/>
      <c r="R448" s="77"/>
      <c r="S448" s="77"/>
      <c r="T448" s="78"/>
      <c r="AT448" s="15" t="s">
        <v>132</v>
      </c>
      <c r="AU448" s="15" t="s">
        <v>81</v>
      </c>
    </row>
    <row r="449" s="11" customFormat="1">
      <c r="B449" s="219"/>
      <c r="C449" s="220"/>
      <c r="D449" s="215" t="s">
        <v>134</v>
      </c>
      <c r="E449" s="221" t="s">
        <v>1</v>
      </c>
      <c r="F449" s="222" t="s">
        <v>135</v>
      </c>
      <c r="G449" s="220"/>
      <c r="H449" s="221" t="s">
        <v>1</v>
      </c>
      <c r="I449" s="223"/>
      <c r="J449" s="220"/>
      <c r="K449" s="220"/>
      <c r="L449" s="224"/>
      <c r="M449" s="225"/>
      <c r="N449" s="226"/>
      <c r="O449" s="226"/>
      <c r="P449" s="226"/>
      <c r="Q449" s="226"/>
      <c r="R449" s="226"/>
      <c r="S449" s="226"/>
      <c r="T449" s="227"/>
      <c r="AT449" s="228" t="s">
        <v>134</v>
      </c>
      <c r="AU449" s="228" t="s">
        <v>81</v>
      </c>
      <c r="AV449" s="11" t="s">
        <v>79</v>
      </c>
      <c r="AW449" s="11" t="s">
        <v>34</v>
      </c>
      <c r="AX449" s="11" t="s">
        <v>72</v>
      </c>
      <c r="AY449" s="228" t="s">
        <v>121</v>
      </c>
    </row>
    <row r="450" s="11" customFormat="1">
      <c r="B450" s="219"/>
      <c r="C450" s="220"/>
      <c r="D450" s="215" t="s">
        <v>134</v>
      </c>
      <c r="E450" s="221" t="s">
        <v>1</v>
      </c>
      <c r="F450" s="222" t="s">
        <v>572</v>
      </c>
      <c r="G450" s="220"/>
      <c r="H450" s="221" t="s">
        <v>1</v>
      </c>
      <c r="I450" s="223"/>
      <c r="J450" s="220"/>
      <c r="K450" s="220"/>
      <c r="L450" s="224"/>
      <c r="M450" s="225"/>
      <c r="N450" s="226"/>
      <c r="O450" s="226"/>
      <c r="P450" s="226"/>
      <c r="Q450" s="226"/>
      <c r="R450" s="226"/>
      <c r="S450" s="226"/>
      <c r="T450" s="227"/>
      <c r="AT450" s="228" t="s">
        <v>134</v>
      </c>
      <c r="AU450" s="228" t="s">
        <v>81</v>
      </c>
      <c r="AV450" s="11" t="s">
        <v>79</v>
      </c>
      <c r="AW450" s="11" t="s">
        <v>34</v>
      </c>
      <c r="AX450" s="11" t="s">
        <v>72</v>
      </c>
      <c r="AY450" s="228" t="s">
        <v>121</v>
      </c>
    </row>
    <row r="451" s="12" customFormat="1">
      <c r="B451" s="229"/>
      <c r="C451" s="230"/>
      <c r="D451" s="215" t="s">
        <v>134</v>
      </c>
      <c r="E451" s="231" t="s">
        <v>1</v>
      </c>
      <c r="F451" s="232" t="s">
        <v>573</v>
      </c>
      <c r="G451" s="230"/>
      <c r="H451" s="233">
        <v>1304.4459999999999</v>
      </c>
      <c r="I451" s="234"/>
      <c r="J451" s="230"/>
      <c r="K451" s="230"/>
      <c r="L451" s="235"/>
      <c r="M451" s="236"/>
      <c r="N451" s="237"/>
      <c r="O451" s="237"/>
      <c r="P451" s="237"/>
      <c r="Q451" s="237"/>
      <c r="R451" s="237"/>
      <c r="S451" s="237"/>
      <c r="T451" s="238"/>
      <c r="AT451" s="239" t="s">
        <v>134</v>
      </c>
      <c r="AU451" s="239" t="s">
        <v>81</v>
      </c>
      <c r="AV451" s="12" t="s">
        <v>81</v>
      </c>
      <c r="AW451" s="12" t="s">
        <v>34</v>
      </c>
      <c r="AX451" s="12" t="s">
        <v>79</v>
      </c>
      <c r="AY451" s="239" t="s">
        <v>121</v>
      </c>
    </row>
    <row r="452" s="1" customFormat="1" ht="16.5" customHeight="1">
      <c r="B452" s="36"/>
      <c r="C452" s="203" t="s">
        <v>574</v>
      </c>
      <c r="D452" s="203" t="s">
        <v>123</v>
      </c>
      <c r="E452" s="204" t="s">
        <v>575</v>
      </c>
      <c r="F452" s="205" t="s">
        <v>576</v>
      </c>
      <c r="G452" s="206" t="s">
        <v>182</v>
      </c>
      <c r="H452" s="207">
        <v>3.7799999999999998</v>
      </c>
      <c r="I452" s="208"/>
      <c r="J452" s="209">
        <f>ROUND(I452*H452,2)</f>
        <v>0</v>
      </c>
      <c r="K452" s="205" t="s">
        <v>127</v>
      </c>
      <c r="L452" s="41"/>
      <c r="M452" s="210" t="s">
        <v>1</v>
      </c>
      <c r="N452" s="211" t="s">
        <v>43</v>
      </c>
      <c r="O452" s="77"/>
      <c r="P452" s="212">
        <f>O452*H452</f>
        <v>0</v>
      </c>
      <c r="Q452" s="212">
        <v>0.00060506299999999998</v>
      </c>
      <c r="R452" s="212">
        <f>Q452*H452</f>
        <v>0.0022871381399999996</v>
      </c>
      <c r="S452" s="212">
        <v>0</v>
      </c>
      <c r="T452" s="213">
        <f>S452*H452</f>
        <v>0</v>
      </c>
      <c r="AR452" s="15" t="s">
        <v>128</v>
      </c>
      <c r="AT452" s="15" t="s">
        <v>123</v>
      </c>
      <c r="AU452" s="15" t="s">
        <v>81</v>
      </c>
      <c r="AY452" s="15" t="s">
        <v>121</v>
      </c>
      <c r="BE452" s="214">
        <f>IF(N452="základní",J452,0)</f>
        <v>0</v>
      </c>
      <c r="BF452" s="214">
        <f>IF(N452="snížená",J452,0)</f>
        <v>0</v>
      </c>
      <c r="BG452" s="214">
        <f>IF(N452="zákl. přenesená",J452,0)</f>
        <v>0</v>
      </c>
      <c r="BH452" s="214">
        <f>IF(N452="sníž. přenesená",J452,0)</f>
        <v>0</v>
      </c>
      <c r="BI452" s="214">
        <f>IF(N452="nulová",J452,0)</f>
        <v>0</v>
      </c>
      <c r="BJ452" s="15" t="s">
        <v>79</v>
      </c>
      <c r="BK452" s="214">
        <f>ROUND(I452*H452,2)</f>
        <v>0</v>
      </c>
      <c r="BL452" s="15" t="s">
        <v>128</v>
      </c>
      <c r="BM452" s="15" t="s">
        <v>577</v>
      </c>
    </row>
    <row r="453" s="1" customFormat="1">
      <c r="B453" s="36"/>
      <c r="C453" s="37"/>
      <c r="D453" s="215" t="s">
        <v>130</v>
      </c>
      <c r="E453" s="37"/>
      <c r="F453" s="216" t="s">
        <v>578</v>
      </c>
      <c r="G453" s="37"/>
      <c r="H453" s="37"/>
      <c r="I453" s="129"/>
      <c r="J453" s="37"/>
      <c r="K453" s="37"/>
      <c r="L453" s="41"/>
      <c r="M453" s="217"/>
      <c r="N453" s="77"/>
      <c r="O453" s="77"/>
      <c r="P453" s="77"/>
      <c r="Q453" s="77"/>
      <c r="R453" s="77"/>
      <c r="S453" s="77"/>
      <c r="T453" s="78"/>
      <c r="AT453" s="15" t="s">
        <v>130</v>
      </c>
      <c r="AU453" s="15" t="s">
        <v>81</v>
      </c>
    </row>
    <row r="454" s="1" customFormat="1">
      <c r="B454" s="36"/>
      <c r="C454" s="37"/>
      <c r="D454" s="215" t="s">
        <v>132</v>
      </c>
      <c r="E454" s="37"/>
      <c r="F454" s="218" t="s">
        <v>579</v>
      </c>
      <c r="G454" s="37"/>
      <c r="H454" s="37"/>
      <c r="I454" s="129"/>
      <c r="J454" s="37"/>
      <c r="K454" s="37"/>
      <c r="L454" s="41"/>
      <c r="M454" s="217"/>
      <c r="N454" s="77"/>
      <c r="O454" s="77"/>
      <c r="P454" s="77"/>
      <c r="Q454" s="77"/>
      <c r="R454" s="77"/>
      <c r="S454" s="77"/>
      <c r="T454" s="78"/>
      <c r="AT454" s="15" t="s">
        <v>132</v>
      </c>
      <c r="AU454" s="15" t="s">
        <v>81</v>
      </c>
    </row>
    <row r="455" s="11" customFormat="1">
      <c r="B455" s="219"/>
      <c r="C455" s="220"/>
      <c r="D455" s="215" t="s">
        <v>134</v>
      </c>
      <c r="E455" s="221" t="s">
        <v>1</v>
      </c>
      <c r="F455" s="222" t="s">
        <v>135</v>
      </c>
      <c r="G455" s="220"/>
      <c r="H455" s="221" t="s">
        <v>1</v>
      </c>
      <c r="I455" s="223"/>
      <c r="J455" s="220"/>
      <c r="K455" s="220"/>
      <c r="L455" s="224"/>
      <c r="M455" s="225"/>
      <c r="N455" s="226"/>
      <c r="O455" s="226"/>
      <c r="P455" s="226"/>
      <c r="Q455" s="226"/>
      <c r="R455" s="226"/>
      <c r="S455" s="226"/>
      <c r="T455" s="227"/>
      <c r="AT455" s="228" t="s">
        <v>134</v>
      </c>
      <c r="AU455" s="228" t="s">
        <v>81</v>
      </c>
      <c r="AV455" s="11" t="s">
        <v>79</v>
      </c>
      <c r="AW455" s="11" t="s">
        <v>34</v>
      </c>
      <c r="AX455" s="11" t="s">
        <v>72</v>
      </c>
      <c r="AY455" s="228" t="s">
        <v>121</v>
      </c>
    </row>
    <row r="456" s="11" customFormat="1">
      <c r="B456" s="219"/>
      <c r="C456" s="220"/>
      <c r="D456" s="215" t="s">
        <v>134</v>
      </c>
      <c r="E456" s="221" t="s">
        <v>1</v>
      </c>
      <c r="F456" s="222" t="s">
        <v>580</v>
      </c>
      <c r="G456" s="220"/>
      <c r="H456" s="221" t="s">
        <v>1</v>
      </c>
      <c r="I456" s="223"/>
      <c r="J456" s="220"/>
      <c r="K456" s="220"/>
      <c r="L456" s="224"/>
      <c r="M456" s="225"/>
      <c r="N456" s="226"/>
      <c r="O456" s="226"/>
      <c r="P456" s="226"/>
      <c r="Q456" s="226"/>
      <c r="R456" s="226"/>
      <c r="S456" s="226"/>
      <c r="T456" s="227"/>
      <c r="AT456" s="228" t="s">
        <v>134</v>
      </c>
      <c r="AU456" s="228" t="s">
        <v>81</v>
      </c>
      <c r="AV456" s="11" t="s">
        <v>79</v>
      </c>
      <c r="AW456" s="11" t="s">
        <v>34</v>
      </c>
      <c r="AX456" s="11" t="s">
        <v>72</v>
      </c>
      <c r="AY456" s="228" t="s">
        <v>121</v>
      </c>
    </row>
    <row r="457" s="12" customFormat="1">
      <c r="B457" s="229"/>
      <c r="C457" s="230"/>
      <c r="D457" s="215" t="s">
        <v>134</v>
      </c>
      <c r="E457" s="231" t="s">
        <v>1</v>
      </c>
      <c r="F457" s="232" t="s">
        <v>581</v>
      </c>
      <c r="G457" s="230"/>
      <c r="H457" s="233">
        <v>3.7799999999999998</v>
      </c>
      <c r="I457" s="234"/>
      <c r="J457" s="230"/>
      <c r="K457" s="230"/>
      <c r="L457" s="235"/>
      <c r="M457" s="236"/>
      <c r="N457" s="237"/>
      <c r="O457" s="237"/>
      <c r="P457" s="237"/>
      <c r="Q457" s="237"/>
      <c r="R457" s="237"/>
      <c r="S457" s="237"/>
      <c r="T457" s="238"/>
      <c r="AT457" s="239" t="s">
        <v>134</v>
      </c>
      <c r="AU457" s="239" t="s">
        <v>81</v>
      </c>
      <c r="AV457" s="12" t="s">
        <v>81</v>
      </c>
      <c r="AW457" s="12" t="s">
        <v>34</v>
      </c>
      <c r="AX457" s="12" t="s">
        <v>79</v>
      </c>
      <c r="AY457" s="239" t="s">
        <v>121</v>
      </c>
    </row>
    <row r="458" s="1" customFormat="1" ht="16.5" customHeight="1">
      <c r="B458" s="36"/>
      <c r="C458" s="203" t="s">
        <v>582</v>
      </c>
      <c r="D458" s="203" t="s">
        <v>123</v>
      </c>
      <c r="E458" s="204" t="s">
        <v>583</v>
      </c>
      <c r="F458" s="205" t="s">
        <v>584</v>
      </c>
      <c r="G458" s="206" t="s">
        <v>182</v>
      </c>
      <c r="H458" s="207">
        <v>39.170000000000002</v>
      </c>
      <c r="I458" s="208"/>
      <c r="J458" s="209">
        <f>ROUND(I458*H458,2)</f>
        <v>0</v>
      </c>
      <c r="K458" s="205" t="s">
        <v>127</v>
      </c>
      <c r="L458" s="41"/>
      <c r="M458" s="210" t="s">
        <v>1</v>
      </c>
      <c r="N458" s="211" t="s">
        <v>43</v>
      </c>
      <c r="O458" s="77"/>
      <c r="P458" s="212">
        <f>O458*H458</f>
        <v>0</v>
      </c>
      <c r="Q458" s="212">
        <v>0.16370599999999999</v>
      </c>
      <c r="R458" s="212">
        <f>Q458*H458</f>
        <v>6.4123640200000001</v>
      </c>
      <c r="S458" s="212">
        <v>0</v>
      </c>
      <c r="T458" s="213">
        <f>S458*H458</f>
        <v>0</v>
      </c>
      <c r="AR458" s="15" t="s">
        <v>128</v>
      </c>
      <c r="AT458" s="15" t="s">
        <v>123</v>
      </c>
      <c r="AU458" s="15" t="s">
        <v>81</v>
      </c>
      <c r="AY458" s="15" t="s">
        <v>121</v>
      </c>
      <c r="BE458" s="214">
        <f>IF(N458="základní",J458,0)</f>
        <v>0</v>
      </c>
      <c r="BF458" s="214">
        <f>IF(N458="snížená",J458,0)</f>
        <v>0</v>
      </c>
      <c r="BG458" s="214">
        <f>IF(N458="zákl. přenesená",J458,0)</f>
        <v>0</v>
      </c>
      <c r="BH458" s="214">
        <f>IF(N458="sníž. přenesená",J458,0)</f>
        <v>0</v>
      </c>
      <c r="BI458" s="214">
        <f>IF(N458="nulová",J458,0)</f>
        <v>0</v>
      </c>
      <c r="BJ458" s="15" t="s">
        <v>79</v>
      </c>
      <c r="BK458" s="214">
        <f>ROUND(I458*H458,2)</f>
        <v>0</v>
      </c>
      <c r="BL458" s="15" t="s">
        <v>128</v>
      </c>
      <c r="BM458" s="15" t="s">
        <v>585</v>
      </c>
    </row>
    <row r="459" s="1" customFormat="1">
      <c r="B459" s="36"/>
      <c r="C459" s="37"/>
      <c r="D459" s="215" t="s">
        <v>130</v>
      </c>
      <c r="E459" s="37"/>
      <c r="F459" s="216" t="s">
        <v>586</v>
      </c>
      <c r="G459" s="37"/>
      <c r="H459" s="37"/>
      <c r="I459" s="129"/>
      <c r="J459" s="37"/>
      <c r="K459" s="37"/>
      <c r="L459" s="41"/>
      <c r="M459" s="217"/>
      <c r="N459" s="77"/>
      <c r="O459" s="77"/>
      <c r="P459" s="77"/>
      <c r="Q459" s="77"/>
      <c r="R459" s="77"/>
      <c r="S459" s="77"/>
      <c r="T459" s="78"/>
      <c r="AT459" s="15" t="s">
        <v>130</v>
      </c>
      <c r="AU459" s="15" t="s">
        <v>81</v>
      </c>
    </row>
    <row r="460" s="1" customFormat="1">
      <c r="B460" s="36"/>
      <c r="C460" s="37"/>
      <c r="D460" s="215" t="s">
        <v>132</v>
      </c>
      <c r="E460" s="37"/>
      <c r="F460" s="218" t="s">
        <v>587</v>
      </c>
      <c r="G460" s="37"/>
      <c r="H460" s="37"/>
      <c r="I460" s="129"/>
      <c r="J460" s="37"/>
      <c r="K460" s="37"/>
      <c r="L460" s="41"/>
      <c r="M460" s="217"/>
      <c r="N460" s="77"/>
      <c r="O460" s="77"/>
      <c r="P460" s="77"/>
      <c r="Q460" s="77"/>
      <c r="R460" s="77"/>
      <c r="S460" s="77"/>
      <c r="T460" s="78"/>
      <c r="AT460" s="15" t="s">
        <v>132</v>
      </c>
      <c r="AU460" s="15" t="s">
        <v>81</v>
      </c>
    </row>
    <row r="461" s="11" customFormat="1">
      <c r="B461" s="219"/>
      <c r="C461" s="220"/>
      <c r="D461" s="215" t="s">
        <v>134</v>
      </c>
      <c r="E461" s="221" t="s">
        <v>1</v>
      </c>
      <c r="F461" s="222" t="s">
        <v>135</v>
      </c>
      <c r="G461" s="220"/>
      <c r="H461" s="221" t="s">
        <v>1</v>
      </c>
      <c r="I461" s="223"/>
      <c r="J461" s="220"/>
      <c r="K461" s="220"/>
      <c r="L461" s="224"/>
      <c r="M461" s="225"/>
      <c r="N461" s="226"/>
      <c r="O461" s="226"/>
      <c r="P461" s="226"/>
      <c r="Q461" s="226"/>
      <c r="R461" s="226"/>
      <c r="S461" s="226"/>
      <c r="T461" s="227"/>
      <c r="AT461" s="228" t="s">
        <v>134</v>
      </c>
      <c r="AU461" s="228" t="s">
        <v>81</v>
      </c>
      <c r="AV461" s="11" t="s">
        <v>79</v>
      </c>
      <c r="AW461" s="11" t="s">
        <v>34</v>
      </c>
      <c r="AX461" s="11" t="s">
        <v>72</v>
      </c>
      <c r="AY461" s="228" t="s">
        <v>121</v>
      </c>
    </row>
    <row r="462" s="12" customFormat="1">
      <c r="B462" s="229"/>
      <c r="C462" s="230"/>
      <c r="D462" s="215" t="s">
        <v>134</v>
      </c>
      <c r="E462" s="231" t="s">
        <v>1</v>
      </c>
      <c r="F462" s="232" t="s">
        <v>588</v>
      </c>
      <c r="G462" s="230"/>
      <c r="H462" s="233">
        <v>39.170000000000002</v>
      </c>
      <c r="I462" s="234"/>
      <c r="J462" s="230"/>
      <c r="K462" s="230"/>
      <c r="L462" s="235"/>
      <c r="M462" s="236"/>
      <c r="N462" s="237"/>
      <c r="O462" s="237"/>
      <c r="P462" s="237"/>
      <c r="Q462" s="237"/>
      <c r="R462" s="237"/>
      <c r="S462" s="237"/>
      <c r="T462" s="238"/>
      <c r="AT462" s="239" t="s">
        <v>134</v>
      </c>
      <c r="AU462" s="239" t="s">
        <v>81</v>
      </c>
      <c r="AV462" s="12" t="s">
        <v>81</v>
      </c>
      <c r="AW462" s="12" t="s">
        <v>34</v>
      </c>
      <c r="AX462" s="12" t="s">
        <v>79</v>
      </c>
      <c r="AY462" s="239" t="s">
        <v>121</v>
      </c>
    </row>
    <row r="463" s="1" customFormat="1" ht="16.5" customHeight="1">
      <c r="B463" s="36"/>
      <c r="C463" s="251" t="s">
        <v>589</v>
      </c>
      <c r="D463" s="251" t="s">
        <v>248</v>
      </c>
      <c r="E463" s="252" t="s">
        <v>590</v>
      </c>
      <c r="F463" s="253" t="s">
        <v>591</v>
      </c>
      <c r="G463" s="254" t="s">
        <v>182</v>
      </c>
      <c r="H463" s="255">
        <v>39.170000000000002</v>
      </c>
      <c r="I463" s="256"/>
      <c r="J463" s="257">
        <f>ROUND(I463*H463,2)</f>
        <v>0</v>
      </c>
      <c r="K463" s="253" t="s">
        <v>1</v>
      </c>
      <c r="L463" s="258"/>
      <c r="M463" s="259" t="s">
        <v>1</v>
      </c>
      <c r="N463" s="260" t="s">
        <v>43</v>
      </c>
      <c r="O463" s="77"/>
      <c r="P463" s="212">
        <f>O463*H463</f>
        <v>0</v>
      </c>
      <c r="Q463" s="212">
        <v>0.25755</v>
      </c>
      <c r="R463" s="212">
        <f>Q463*H463</f>
        <v>10.088233500000001</v>
      </c>
      <c r="S463" s="212">
        <v>0</v>
      </c>
      <c r="T463" s="213">
        <f>S463*H463</f>
        <v>0</v>
      </c>
      <c r="AR463" s="15" t="s">
        <v>179</v>
      </c>
      <c r="AT463" s="15" t="s">
        <v>248</v>
      </c>
      <c r="AU463" s="15" t="s">
        <v>81</v>
      </c>
      <c r="AY463" s="15" t="s">
        <v>121</v>
      </c>
      <c r="BE463" s="214">
        <f>IF(N463="základní",J463,0)</f>
        <v>0</v>
      </c>
      <c r="BF463" s="214">
        <f>IF(N463="snížená",J463,0)</f>
        <v>0</v>
      </c>
      <c r="BG463" s="214">
        <f>IF(N463="zákl. přenesená",J463,0)</f>
        <v>0</v>
      </c>
      <c r="BH463" s="214">
        <f>IF(N463="sníž. přenesená",J463,0)</f>
        <v>0</v>
      </c>
      <c r="BI463" s="214">
        <f>IF(N463="nulová",J463,0)</f>
        <v>0</v>
      </c>
      <c r="BJ463" s="15" t="s">
        <v>79</v>
      </c>
      <c r="BK463" s="214">
        <f>ROUND(I463*H463,2)</f>
        <v>0</v>
      </c>
      <c r="BL463" s="15" t="s">
        <v>128</v>
      </c>
      <c r="BM463" s="15" t="s">
        <v>592</v>
      </c>
    </row>
    <row r="464" s="1" customFormat="1">
      <c r="B464" s="36"/>
      <c r="C464" s="37"/>
      <c r="D464" s="215" t="s">
        <v>130</v>
      </c>
      <c r="E464" s="37"/>
      <c r="F464" s="216" t="s">
        <v>591</v>
      </c>
      <c r="G464" s="37"/>
      <c r="H464" s="37"/>
      <c r="I464" s="129"/>
      <c r="J464" s="37"/>
      <c r="K464" s="37"/>
      <c r="L464" s="41"/>
      <c r="M464" s="217"/>
      <c r="N464" s="77"/>
      <c r="O464" s="77"/>
      <c r="P464" s="77"/>
      <c r="Q464" s="77"/>
      <c r="R464" s="77"/>
      <c r="S464" s="77"/>
      <c r="T464" s="78"/>
      <c r="AT464" s="15" t="s">
        <v>130</v>
      </c>
      <c r="AU464" s="15" t="s">
        <v>81</v>
      </c>
    </row>
    <row r="465" s="1" customFormat="1" ht="16.5" customHeight="1">
      <c r="B465" s="36"/>
      <c r="C465" s="203" t="s">
        <v>593</v>
      </c>
      <c r="D465" s="203" t="s">
        <v>123</v>
      </c>
      <c r="E465" s="204" t="s">
        <v>594</v>
      </c>
      <c r="F465" s="205" t="s">
        <v>595</v>
      </c>
      <c r="G465" s="206" t="s">
        <v>463</v>
      </c>
      <c r="H465" s="207">
        <v>1</v>
      </c>
      <c r="I465" s="208"/>
      <c r="J465" s="209">
        <f>ROUND(I465*H465,2)</f>
        <v>0</v>
      </c>
      <c r="K465" s="205" t="s">
        <v>1</v>
      </c>
      <c r="L465" s="41"/>
      <c r="M465" s="210" t="s">
        <v>1</v>
      </c>
      <c r="N465" s="211" t="s">
        <v>43</v>
      </c>
      <c r="O465" s="77"/>
      <c r="P465" s="212">
        <f>O465*H465</f>
        <v>0</v>
      </c>
      <c r="Q465" s="212">
        <v>0</v>
      </c>
      <c r="R465" s="212">
        <f>Q465*H465</f>
        <v>0</v>
      </c>
      <c r="S465" s="212">
        <v>0</v>
      </c>
      <c r="T465" s="213">
        <f>S465*H465</f>
        <v>0</v>
      </c>
      <c r="AR465" s="15" t="s">
        <v>128</v>
      </c>
      <c r="AT465" s="15" t="s">
        <v>123</v>
      </c>
      <c r="AU465" s="15" t="s">
        <v>81</v>
      </c>
      <c r="AY465" s="15" t="s">
        <v>121</v>
      </c>
      <c r="BE465" s="214">
        <f>IF(N465="základní",J465,0)</f>
        <v>0</v>
      </c>
      <c r="BF465" s="214">
        <f>IF(N465="snížená",J465,0)</f>
        <v>0</v>
      </c>
      <c r="BG465" s="214">
        <f>IF(N465="zákl. přenesená",J465,0)</f>
        <v>0</v>
      </c>
      <c r="BH465" s="214">
        <f>IF(N465="sníž. přenesená",J465,0)</f>
        <v>0</v>
      </c>
      <c r="BI465" s="214">
        <f>IF(N465="nulová",J465,0)</f>
        <v>0</v>
      </c>
      <c r="BJ465" s="15" t="s">
        <v>79</v>
      </c>
      <c r="BK465" s="214">
        <f>ROUND(I465*H465,2)</f>
        <v>0</v>
      </c>
      <c r="BL465" s="15" t="s">
        <v>128</v>
      </c>
      <c r="BM465" s="15" t="s">
        <v>596</v>
      </c>
    </row>
    <row r="466" s="1" customFormat="1">
      <c r="B466" s="36"/>
      <c r="C466" s="37"/>
      <c r="D466" s="215" t="s">
        <v>130</v>
      </c>
      <c r="E466" s="37"/>
      <c r="F466" s="216" t="s">
        <v>595</v>
      </c>
      <c r="G466" s="37"/>
      <c r="H466" s="37"/>
      <c r="I466" s="129"/>
      <c r="J466" s="37"/>
      <c r="K466" s="37"/>
      <c r="L466" s="41"/>
      <c r="M466" s="217"/>
      <c r="N466" s="77"/>
      <c r="O466" s="77"/>
      <c r="P466" s="77"/>
      <c r="Q466" s="77"/>
      <c r="R466" s="77"/>
      <c r="S466" s="77"/>
      <c r="T466" s="78"/>
      <c r="AT466" s="15" t="s">
        <v>130</v>
      </c>
      <c r="AU466" s="15" t="s">
        <v>81</v>
      </c>
    </row>
    <row r="467" s="11" customFormat="1">
      <c r="B467" s="219"/>
      <c r="C467" s="220"/>
      <c r="D467" s="215" t="s">
        <v>134</v>
      </c>
      <c r="E467" s="221" t="s">
        <v>1</v>
      </c>
      <c r="F467" s="222" t="s">
        <v>135</v>
      </c>
      <c r="G467" s="220"/>
      <c r="H467" s="221" t="s">
        <v>1</v>
      </c>
      <c r="I467" s="223"/>
      <c r="J467" s="220"/>
      <c r="K467" s="220"/>
      <c r="L467" s="224"/>
      <c r="M467" s="225"/>
      <c r="N467" s="226"/>
      <c r="O467" s="226"/>
      <c r="P467" s="226"/>
      <c r="Q467" s="226"/>
      <c r="R467" s="226"/>
      <c r="S467" s="226"/>
      <c r="T467" s="227"/>
      <c r="AT467" s="228" t="s">
        <v>134</v>
      </c>
      <c r="AU467" s="228" t="s">
        <v>81</v>
      </c>
      <c r="AV467" s="11" t="s">
        <v>79</v>
      </c>
      <c r="AW467" s="11" t="s">
        <v>34</v>
      </c>
      <c r="AX467" s="11" t="s">
        <v>72</v>
      </c>
      <c r="AY467" s="228" t="s">
        <v>121</v>
      </c>
    </row>
    <row r="468" s="12" customFormat="1">
      <c r="B468" s="229"/>
      <c r="C468" s="230"/>
      <c r="D468" s="215" t="s">
        <v>134</v>
      </c>
      <c r="E468" s="231" t="s">
        <v>1</v>
      </c>
      <c r="F468" s="232" t="s">
        <v>597</v>
      </c>
      <c r="G468" s="230"/>
      <c r="H468" s="233">
        <v>1</v>
      </c>
      <c r="I468" s="234"/>
      <c r="J468" s="230"/>
      <c r="K468" s="230"/>
      <c r="L468" s="235"/>
      <c r="M468" s="236"/>
      <c r="N468" s="237"/>
      <c r="O468" s="237"/>
      <c r="P468" s="237"/>
      <c r="Q468" s="237"/>
      <c r="R468" s="237"/>
      <c r="S468" s="237"/>
      <c r="T468" s="238"/>
      <c r="AT468" s="239" t="s">
        <v>134</v>
      </c>
      <c r="AU468" s="239" t="s">
        <v>81</v>
      </c>
      <c r="AV468" s="12" t="s">
        <v>81</v>
      </c>
      <c r="AW468" s="12" t="s">
        <v>34</v>
      </c>
      <c r="AX468" s="12" t="s">
        <v>79</v>
      </c>
      <c r="AY468" s="239" t="s">
        <v>121</v>
      </c>
    </row>
    <row r="469" s="1" customFormat="1" ht="16.5" customHeight="1">
      <c r="B469" s="36"/>
      <c r="C469" s="203" t="s">
        <v>598</v>
      </c>
      <c r="D469" s="203" t="s">
        <v>123</v>
      </c>
      <c r="E469" s="204" t="s">
        <v>599</v>
      </c>
      <c r="F469" s="205" t="s">
        <v>600</v>
      </c>
      <c r="G469" s="206" t="s">
        <v>182</v>
      </c>
      <c r="H469" s="207">
        <v>0.29999999999999999</v>
      </c>
      <c r="I469" s="208"/>
      <c r="J469" s="209">
        <f>ROUND(I469*H469,2)</f>
        <v>0</v>
      </c>
      <c r="K469" s="205" t="s">
        <v>127</v>
      </c>
      <c r="L469" s="41"/>
      <c r="M469" s="210" t="s">
        <v>1</v>
      </c>
      <c r="N469" s="211" t="s">
        <v>43</v>
      </c>
      <c r="O469" s="77"/>
      <c r="P469" s="212">
        <f>O469*H469</f>
        <v>0</v>
      </c>
      <c r="Q469" s="212">
        <v>0.0010660000000000001</v>
      </c>
      <c r="R469" s="212">
        <f>Q469*H469</f>
        <v>0.00031980000000000002</v>
      </c>
      <c r="S469" s="212">
        <v>0.044999999999999998</v>
      </c>
      <c r="T469" s="213">
        <f>S469*H469</f>
        <v>0.0135</v>
      </c>
      <c r="AR469" s="15" t="s">
        <v>128</v>
      </c>
      <c r="AT469" s="15" t="s">
        <v>123</v>
      </c>
      <c r="AU469" s="15" t="s">
        <v>81</v>
      </c>
      <c r="AY469" s="15" t="s">
        <v>121</v>
      </c>
      <c r="BE469" s="214">
        <f>IF(N469="základní",J469,0)</f>
        <v>0</v>
      </c>
      <c r="BF469" s="214">
        <f>IF(N469="snížená",J469,0)</f>
        <v>0</v>
      </c>
      <c r="BG469" s="214">
        <f>IF(N469="zákl. přenesená",J469,0)</f>
        <v>0</v>
      </c>
      <c r="BH469" s="214">
        <f>IF(N469="sníž. přenesená",J469,0)</f>
        <v>0</v>
      </c>
      <c r="BI469" s="214">
        <f>IF(N469="nulová",J469,0)</f>
        <v>0</v>
      </c>
      <c r="BJ469" s="15" t="s">
        <v>79</v>
      </c>
      <c r="BK469" s="214">
        <f>ROUND(I469*H469,2)</f>
        <v>0</v>
      </c>
      <c r="BL469" s="15" t="s">
        <v>128</v>
      </c>
      <c r="BM469" s="15" t="s">
        <v>601</v>
      </c>
    </row>
    <row r="470" s="1" customFormat="1">
      <c r="B470" s="36"/>
      <c r="C470" s="37"/>
      <c r="D470" s="215" t="s">
        <v>130</v>
      </c>
      <c r="E470" s="37"/>
      <c r="F470" s="216" t="s">
        <v>602</v>
      </c>
      <c r="G470" s="37"/>
      <c r="H470" s="37"/>
      <c r="I470" s="129"/>
      <c r="J470" s="37"/>
      <c r="K470" s="37"/>
      <c r="L470" s="41"/>
      <c r="M470" s="217"/>
      <c r="N470" s="77"/>
      <c r="O470" s="77"/>
      <c r="P470" s="77"/>
      <c r="Q470" s="77"/>
      <c r="R470" s="77"/>
      <c r="S470" s="77"/>
      <c r="T470" s="78"/>
      <c r="AT470" s="15" t="s">
        <v>130</v>
      </c>
      <c r="AU470" s="15" t="s">
        <v>81</v>
      </c>
    </row>
    <row r="471" s="1" customFormat="1">
      <c r="B471" s="36"/>
      <c r="C471" s="37"/>
      <c r="D471" s="215" t="s">
        <v>132</v>
      </c>
      <c r="E471" s="37"/>
      <c r="F471" s="218" t="s">
        <v>603</v>
      </c>
      <c r="G471" s="37"/>
      <c r="H471" s="37"/>
      <c r="I471" s="129"/>
      <c r="J471" s="37"/>
      <c r="K471" s="37"/>
      <c r="L471" s="41"/>
      <c r="M471" s="217"/>
      <c r="N471" s="77"/>
      <c r="O471" s="77"/>
      <c r="P471" s="77"/>
      <c r="Q471" s="77"/>
      <c r="R471" s="77"/>
      <c r="S471" s="77"/>
      <c r="T471" s="78"/>
      <c r="AT471" s="15" t="s">
        <v>132</v>
      </c>
      <c r="AU471" s="15" t="s">
        <v>81</v>
      </c>
    </row>
    <row r="472" s="11" customFormat="1">
      <c r="B472" s="219"/>
      <c r="C472" s="220"/>
      <c r="D472" s="215" t="s">
        <v>134</v>
      </c>
      <c r="E472" s="221" t="s">
        <v>1</v>
      </c>
      <c r="F472" s="222" t="s">
        <v>135</v>
      </c>
      <c r="G472" s="220"/>
      <c r="H472" s="221" t="s">
        <v>1</v>
      </c>
      <c r="I472" s="223"/>
      <c r="J472" s="220"/>
      <c r="K472" s="220"/>
      <c r="L472" s="224"/>
      <c r="M472" s="225"/>
      <c r="N472" s="226"/>
      <c r="O472" s="226"/>
      <c r="P472" s="226"/>
      <c r="Q472" s="226"/>
      <c r="R472" s="226"/>
      <c r="S472" s="226"/>
      <c r="T472" s="227"/>
      <c r="AT472" s="228" t="s">
        <v>134</v>
      </c>
      <c r="AU472" s="228" t="s">
        <v>81</v>
      </c>
      <c r="AV472" s="11" t="s">
        <v>79</v>
      </c>
      <c r="AW472" s="11" t="s">
        <v>34</v>
      </c>
      <c r="AX472" s="11" t="s">
        <v>72</v>
      </c>
      <c r="AY472" s="228" t="s">
        <v>121</v>
      </c>
    </row>
    <row r="473" s="12" customFormat="1">
      <c r="B473" s="229"/>
      <c r="C473" s="230"/>
      <c r="D473" s="215" t="s">
        <v>134</v>
      </c>
      <c r="E473" s="231" t="s">
        <v>1</v>
      </c>
      <c r="F473" s="232" t="s">
        <v>481</v>
      </c>
      <c r="G473" s="230"/>
      <c r="H473" s="233">
        <v>0.29999999999999999</v>
      </c>
      <c r="I473" s="234"/>
      <c r="J473" s="230"/>
      <c r="K473" s="230"/>
      <c r="L473" s="235"/>
      <c r="M473" s="236"/>
      <c r="N473" s="237"/>
      <c r="O473" s="237"/>
      <c r="P473" s="237"/>
      <c r="Q473" s="237"/>
      <c r="R473" s="237"/>
      <c r="S473" s="237"/>
      <c r="T473" s="238"/>
      <c r="AT473" s="239" t="s">
        <v>134</v>
      </c>
      <c r="AU473" s="239" t="s">
        <v>81</v>
      </c>
      <c r="AV473" s="12" t="s">
        <v>81</v>
      </c>
      <c r="AW473" s="12" t="s">
        <v>34</v>
      </c>
      <c r="AX473" s="12" t="s">
        <v>79</v>
      </c>
      <c r="AY473" s="239" t="s">
        <v>121</v>
      </c>
    </row>
    <row r="474" s="1" customFormat="1" ht="16.5" customHeight="1">
      <c r="B474" s="36"/>
      <c r="C474" s="203" t="s">
        <v>604</v>
      </c>
      <c r="D474" s="203" t="s">
        <v>123</v>
      </c>
      <c r="E474" s="204" t="s">
        <v>605</v>
      </c>
      <c r="F474" s="205" t="s">
        <v>606</v>
      </c>
      <c r="G474" s="206" t="s">
        <v>463</v>
      </c>
      <c r="H474" s="207">
        <v>5</v>
      </c>
      <c r="I474" s="208"/>
      <c r="J474" s="209">
        <f>ROUND(I474*H474,2)</f>
        <v>0</v>
      </c>
      <c r="K474" s="205" t="s">
        <v>1</v>
      </c>
      <c r="L474" s="41"/>
      <c r="M474" s="210" t="s">
        <v>1</v>
      </c>
      <c r="N474" s="211" t="s">
        <v>43</v>
      </c>
      <c r="O474" s="77"/>
      <c r="P474" s="212">
        <f>O474*H474</f>
        <v>0</v>
      </c>
      <c r="Q474" s="212">
        <v>0</v>
      </c>
      <c r="R474" s="212">
        <f>Q474*H474</f>
        <v>0</v>
      </c>
      <c r="S474" s="212">
        <v>0</v>
      </c>
      <c r="T474" s="213">
        <f>S474*H474</f>
        <v>0</v>
      </c>
      <c r="AR474" s="15" t="s">
        <v>128</v>
      </c>
      <c r="AT474" s="15" t="s">
        <v>123</v>
      </c>
      <c r="AU474" s="15" t="s">
        <v>81</v>
      </c>
      <c r="AY474" s="15" t="s">
        <v>121</v>
      </c>
      <c r="BE474" s="214">
        <f>IF(N474="základní",J474,0)</f>
        <v>0</v>
      </c>
      <c r="BF474" s="214">
        <f>IF(N474="snížená",J474,0)</f>
        <v>0</v>
      </c>
      <c r="BG474" s="214">
        <f>IF(N474="zákl. přenesená",J474,0)</f>
        <v>0</v>
      </c>
      <c r="BH474" s="214">
        <f>IF(N474="sníž. přenesená",J474,0)</f>
        <v>0</v>
      </c>
      <c r="BI474" s="214">
        <f>IF(N474="nulová",J474,0)</f>
        <v>0</v>
      </c>
      <c r="BJ474" s="15" t="s">
        <v>79</v>
      </c>
      <c r="BK474" s="214">
        <f>ROUND(I474*H474,2)</f>
        <v>0</v>
      </c>
      <c r="BL474" s="15" t="s">
        <v>128</v>
      </c>
      <c r="BM474" s="15" t="s">
        <v>607</v>
      </c>
    </row>
    <row r="475" s="1" customFormat="1">
      <c r="B475" s="36"/>
      <c r="C475" s="37"/>
      <c r="D475" s="215" t="s">
        <v>130</v>
      </c>
      <c r="E475" s="37"/>
      <c r="F475" s="216" t="s">
        <v>606</v>
      </c>
      <c r="G475" s="37"/>
      <c r="H475" s="37"/>
      <c r="I475" s="129"/>
      <c r="J475" s="37"/>
      <c r="K475" s="37"/>
      <c r="L475" s="41"/>
      <c r="M475" s="217"/>
      <c r="N475" s="77"/>
      <c r="O475" s="77"/>
      <c r="P475" s="77"/>
      <c r="Q475" s="77"/>
      <c r="R475" s="77"/>
      <c r="S475" s="77"/>
      <c r="T475" s="78"/>
      <c r="AT475" s="15" t="s">
        <v>130</v>
      </c>
      <c r="AU475" s="15" t="s">
        <v>81</v>
      </c>
    </row>
    <row r="476" s="10" customFormat="1" ht="22.8" customHeight="1">
      <c r="B476" s="187"/>
      <c r="C476" s="188"/>
      <c r="D476" s="189" t="s">
        <v>71</v>
      </c>
      <c r="E476" s="201" t="s">
        <v>608</v>
      </c>
      <c r="F476" s="201" t="s">
        <v>609</v>
      </c>
      <c r="G476" s="188"/>
      <c r="H476" s="188"/>
      <c r="I476" s="191"/>
      <c r="J476" s="202">
        <f>BK476</f>
        <v>0</v>
      </c>
      <c r="K476" s="188"/>
      <c r="L476" s="193"/>
      <c r="M476" s="194"/>
      <c r="N476" s="195"/>
      <c r="O476" s="195"/>
      <c r="P476" s="196">
        <f>SUM(P477:P503)</f>
        <v>0</v>
      </c>
      <c r="Q476" s="195"/>
      <c r="R476" s="196">
        <f>SUM(R477:R503)</f>
        <v>0</v>
      </c>
      <c r="S476" s="195"/>
      <c r="T476" s="197">
        <f>SUM(T477:T503)</f>
        <v>0</v>
      </c>
      <c r="AR476" s="198" t="s">
        <v>79</v>
      </c>
      <c r="AT476" s="199" t="s">
        <v>71</v>
      </c>
      <c r="AU476" s="199" t="s">
        <v>79</v>
      </c>
      <c r="AY476" s="198" t="s">
        <v>121</v>
      </c>
      <c r="BK476" s="200">
        <f>SUM(BK477:BK503)</f>
        <v>0</v>
      </c>
    </row>
    <row r="477" s="1" customFormat="1" ht="16.5" customHeight="1">
      <c r="B477" s="36"/>
      <c r="C477" s="203" t="s">
        <v>610</v>
      </c>
      <c r="D477" s="203" t="s">
        <v>123</v>
      </c>
      <c r="E477" s="204" t="s">
        <v>611</v>
      </c>
      <c r="F477" s="205" t="s">
        <v>612</v>
      </c>
      <c r="G477" s="206" t="s">
        <v>231</v>
      </c>
      <c r="H477" s="207">
        <v>188.715</v>
      </c>
      <c r="I477" s="208"/>
      <c r="J477" s="209">
        <f>ROUND(I477*H477,2)</f>
        <v>0</v>
      </c>
      <c r="K477" s="205" t="s">
        <v>127</v>
      </c>
      <c r="L477" s="41"/>
      <c r="M477" s="210" t="s">
        <v>1</v>
      </c>
      <c r="N477" s="211" t="s">
        <v>43</v>
      </c>
      <c r="O477" s="77"/>
      <c r="P477" s="212">
        <f>O477*H477</f>
        <v>0</v>
      </c>
      <c r="Q477" s="212">
        <v>0</v>
      </c>
      <c r="R477" s="212">
        <f>Q477*H477</f>
        <v>0</v>
      </c>
      <c r="S477" s="212">
        <v>0</v>
      </c>
      <c r="T477" s="213">
        <f>S477*H477</f>
        <v>0</v>
      </c>
      <c r="AR477" s="15" t="s">
        <v>128</v>
      </c>
      <c r="AT477" s="15" t="s">
        <v>123</v>
      </c>
      <c r="AU477" s="15" t="s">
        <v>81</v>
      </c>
      <c r="AY477" s="15" t="s">
        <v>121</v>
      </c>
      <c r="BE477" s="214">
        <f>IF(N477="základní",J477,0)</f>
        <v>0</v>
      </c>
      <c r="BF477" s="214">
        <f>IF(N477="snížená",J477,0)</f>
        <v>0</v>
      </c>
      <c r="BG477" s="214">
        <f>IF(N477="zákl. přenesená",J477,0)</f>
        <v>0</v>
      </c>
      <c r="BH477" s="214">
        <f>IF(N477="sníž. přenesená",J477,0)</f>
        <v>0</v>
      </c>
      <c r="BI477" s="214">
        <f>IF(N477="nulová",J477,0)</f>
        <v>0</v>
      </c>
      <c r="BJ477" s="15" t="s">
        <v>79</v>
      </c>
      <c r="BK477" s="214">
        <f>ROUND(I477*H477,2)</f>
        <v>0</v>
      </c>
      <c r="BL477" s="15" t="s">
        <v>128</v>
      </c>
      <c r="BM477" s="15" t="s">
        <v>613</v>
      </c>
    </row>
    <row r="478" s="1" customFormat="1">
      <c r="B478" s="36"/>
      <c r="C478" s="37"/>
      <c r="D478" s="215" t="s">
        <v>130</v>
      </c>
      <c r="E478" s="37"/>
      <c r="F478" s="216" t="s">
        <v>614</v>
      </c>
      <c r="G478" s="37"/>
      <c r="H478" s="37"/>
      <c r="I478" s="129"/>
      <c r="J478" s="37"/>
      <c r="K478" s="37"/>
      <c r="L478" s="41"/>
      <c r="M478" s="217"/>
      <c r="N478" s="77"/>
      <c r="O478" s="77"/>
      <c r="P478" s="77"/>
      <c r="Q478" s="77"/>
      <c r="R478" s="77"/>
      <c r="S478" s="77"/>
      <c r="T478" s="78"/>
      <c r="AT478" s="15" t="s">
        <v>130</v>
      </c>
      <c r="AU478" s="15" t="s">
        <v>81</v>
      </c>
    </row>
    <row r="479" s="1" customFormat="1">
      <c r="B479" s="36"/>
      <c r="C479" s="37"/>
      <c r="D479" s="215" t="s">
        <v>132</v>
      </c>
      <c r="E479" s="37"/>
      <c r="F479" s="218" t="s">
        <v>615</v>
      </c>
      <c r="G479" s="37"/>
      <c r="H479" s="37"/>
      <c r="I479" s="129"/>
      <c r="J479" s="37"/>
      <c r="K479" s="37"/>
      <c r="L479" s="41"/>
      <c r="M479" s="217"/>
      <c r="N479" s="77"/>
      <c r="O479" s="77"/>
      <c r="P479" s="77"/>
      <c r="Q479" s="77"/>
      <c r="R479" s="77"/>
      <c r="S479" s="77"/>
      <c r="T479" s="78"/>
      <c r="AT479" s="15" t="s">
        <v>132</v>
      </c>
      <c r="AU479" s="15" t="s">
        <v>81</v>
      </c>
    </row>
    <row r="480" s="12" customFormat="1">
      <c r="B480" s="229"/>
      <c r="C480" s="230"/>
      <c r="D480" s="215" t="s">
        <v>134</v>
      </c>
      <c r="E480" s="231" t="s">
        <v>1</v>
      </c>
      <c r="F480" s="232" t="s">
        <v>616</v>
      </c>
      <c r="G480" s="230"/>
      <c r="H480" s="233">
        <v>5.5250000000000004</v>
      </c>
      <c r="I480" s="234"/>
      <c r="J480" s="230"/>
      <c r="K480" s="230"/>
      <c r="L480" s="235"/>
      <c r="M480" s="236"/>
      <c r="N480" s="237"/>
      <c r="O480" s="237"/>
      <c r="P480" s="237"/>
      <c r="Q480" s="237"/>
      <c r="R480" s="237"/>
      <c r="S480" s="237"/>
      <c r="T480" s="238"/>
      <c r="AT480" s="239" t="s">
        <v>134</v>
      </c>
      <c r="AU480" s="239" t="s">
        <v>81</v>
      </c>
      <c r="AV480" s="12" t="s">
        <v>81</v>
      </c>
      <c r="AW480" s="12" t="s">
        <v>34</v>
      </c>
      <c r="AX480" s="12" t="s">
        <v>72</v>
      </c>
      <c r="AY480" s="239" t="s">
        <v>121</v>
      </c>
    </row>
    <row r="481" s="12" customFormat="1">
      <c r="B481" s="229"/>
      <c r="C481" s="230"/>
      <c r="D481" s="215" t="s">
        <v>134</v>
      </c>
      <c r="E481" s="231" t="s">
        <v>1</v>
      </c>
      <c r="F481" s="232" t="s">
        <v>617</v>
      </c>
      <c r="G481" s="230"/>
      <c r="H481" s="233">
        <v>0.76700000000000002</v>
      </c>
      <c r="I481" s="234"/>
      <c r="J481" s="230"/>
      <c r="K481" s="230"/>
      <c r="L481" s="235"/>
      <c r="M481" s="236"/>
      <c r="N481" s="237"/>
      <c r="O481" s="237"/>
      <c r="P481" s="237"/>
      <c r="Q481" s="237"/>
      <c r="R481" s="237"/>
      <c r="S481" s="237"/>
      <c r="T481" s="238"/>
      <c r="AT481" s="239" t="s">
        <v>134</v>
      </c>
      <c r="AU481" s="239" t="s">
        <v>81</v>
      </c>
      <c r="AV481" s="12" t="s">
        <v>81</v>
      </c>
      <c r="AW481" s="12" t="s">
        <v>34</v>
      </c>
      <c r="AX481" s="12" t="s">
        <v>72</v>
      </c>
      <c r="AY481" s="239" t="s">
        <v>121</v>
      </c>
    </row>
    <row r="482" s="12" customFormat="1">
      <c r="B482" s="229"/>
      <c r="C482" s="230"/>
      <c r="D482" s="215" t="s">
        <v>134</v>
      </c>
      <c r="E482" s="231" t="s">
        <v>1</v>
      </c>
      <c r="F482" s="232" t="s">
        <v>618</v>
      </c>
      <c r="G482" s="230"/>
      <c r="H482" s="233">
        <v>173.81800000000001</v>
      </c>
      <c r="I482" s="234"/>
      <c r="J482" s="230"/>
      <c r="K482" s="230"/>
      <c r="L482" s="235"/>
      <c r="M482" s="236"/>
      <c r="N482" s="237"/>
      <c r="O482" s="237"/>
      <c r="P482" s="237"/>
      <c r="Q482" s="237"/>
      <c r="R482" s="237"/>
      <c r="S482" s="237"/>
      <c r="T482" s="238"/>
      <c r="AT482" s="239" t="s">
        <v>134</v>
      </c>
      <c r="AU482" s="239" t="s">
        <v>81</v>
      </c>
      <c r="AV482" s="12" t="s">
        <v>81</v>
      </c>
      <c r="AW482" s="12" t="s">
        <v>34</v>
      </c>
      <c r="AX482" s="12" t="s">
        <v>72</v>
      </c>
      <c r="AY482" s="239" t="s">
        <v>121</v>
      </c>
    </row>
    <row r="483" s="12" customFormat="1">
      <c r="B483" s="229"/>
      <c r="C483" s="230"/>
      <c r="D483" s="215" t="s">
        <v>134</v>
      </c>
      <c r="E483" s="231" t="s">
        <v>1</v>
      </c>
      <c r="F483" s="232" t="s">
        <v>619</v>
      </c>
      <c r="G483" s="230"/>
      <c r="H483" s="233">
        <v>0.39300000000000002</v>
      </c>
      <c r="I483" s="234"/>
      <c r="J483" s="230"/>
      <c r="K483" s="230"/>
      <c r="L483" s="235"/>
      <c r="M483" s="236"/>
      <c r="N483" s="237"/>
      <c r="O483" s="237"/>
      <c r="P483" s="237"/>
      <c r="Q483" s="237"/>
      <c r="R483" s="237"/>
      <c r="S483" s="237"/>
      <c r="T483" s="238"/>
      <c r="AT483" s="239" t="s">
        <v>134</v>
      </c>
      <c r="AU483" s="239" t="s">
        <v>81</v>
      </c>
      <c r="AV483" s="12" t="s">
        <v>81</v>
      </c>
      <c r="AW483" s="12" t="s">
        <v>34</v>
      </c>
      <c r="AX483" s="12" t="s">
        <v>72</v>
      </c>
      <c r="AY483" s="239" t="s">
        <v>121</v>
      </c>
    </row>
    <row r="484" s="12" customFormat="1">
      <c r="B484" s="229"/>
      <c r="C484" s="230"/>
      <c r="D484" s="215" t="s">
        <v>134</v>
      </c>
      <c r="E484" s="231" t="s">
        <v>1</v>
      </c>
      <c r="F484" s="232" t="s">
        <v>620</v>
      </c>
      <c r="G484" s="230"/>
      <c r="H484" s="233">
        <v>8.2119999999999997</v>
      </c>
      <c r="I484" s="234"/>
      <c r="J484" s="230"/>
      <c r="K484" s="230"/>
      <c r="L484" s="235"/>
      <c r="M484" s="236"/>
      <c r="N484" s="237"/>
      <c r="O484" s="237"/>
      <c r="P484" s="237"/>
      <c r="Q484" s="237"/>
      <c r="R484" s="237"/>
      <c r="S484" s="237"/>
      <c r="T484" s="238"/>
      <c r="AT484" s="239" t="s">
        <v>134</v>
      </c>
      <c r="AU484" s="239" t="s">
        <v>81</v>
      </c>
      <c r="AV484" s="12" t="s">
        <v>81</v>
      </c>
      <c r="AW484" s="12" t="s">
        <v>34</v>
      </c>
      <c r="AX484" s="12" t="s">
        <v>72</v>
      </c>
      <c r="AY484" s="239" t="s">
        <v>121</v>
      </c>
    </row>
    <row r="485" s="13" customFormat="1">
      <c r="B485" s="240"/>
      <c r="C485" s="241"/>
      <c r="D485" s="215" t="s">
        <v>134</v>
      </c>
      <c r="E485" s="242" t="s">
        <v>1</v>
      </c>
      <c r="F485" s="243" t="s">
        <v>151</v>
      </c>
      <c r="G485" s="241"/>
      <c r="H485" s="244">
        <v>188.715</v>
      </c>
      <c r="I485" s="245"/>
      <c r="J485" s="241"/>
      <c r="K485" s="241"/>
      <c r="L485" s="246"/>
      <c r="M485" s="247"/>
      <c r="N485" s="248"/>
      <c r="O485" s="248"/>
      <c r="P485" s="248"/>
      <c r="Q485" s="248"/>
      <c r="R485" s="248"/>
      <c r="S485" s="248"/>
      <c r="T485" s="249"/>
      <c r="AT485" s="250" t="s">
        <v>134</v>
      </c>
      <c r="AU485" s="250" t="s">
        <v>81</v>
      </c>
      <c r="AV485" s="13" t="s">
        <v>128</v>
      </c>
      <c r="AW485" s="13" t="s">
        <v>34</v>
      </c>
      <c r="AX485" s="13" t="s">
        <v>79</v>
      </c>
      <c r="AY485" s="250" t="s">
        <v>121</v>
      </c>
    </row>
    <row r="486" s="1" customFormat="1" ht="16.5" customHeight="1">
      <c r="B486" s="36"/>
      <c r="C486" s="203" t="s">
        <v>621</v>
      </c>
      <c r="D486" s="203" t="s">
        <v>123</v>
      </c>
      <c r="E486" s="204" t="s">
        <v>622</v>
      </c>
      <c r="F486" s="205" t="s">
        <v>623</v>
      </c>
      <c r="G486" s="206" t="s">
        <v>231</v>
      </c>
      <c r="H486" s="207">
        <v>2642.0100000000002</v>
      </c>
      <c r="I486" s="208"/>
      <c r="J486" s="209">
        <f>ROUND(I486*H486,2)</f>
        <v>0</v>
      </c>
      <c r="K486" s="205" t="s">
        <v>127</v>
      </c>
      <c r="L486" s="41"/>
      <c r="M486" s="210" t="s">
        <v>1</v>
      </c>
      <c r="N486" s="211" t="s">
        <v>43</v>
      </c>
      <c r="O486" s="77"/>
      <c r="P486" s="212">
        <f>O486*H486</f>
        <v>0</v>
      </c>
      <c r="Q486" s="212">
        <v>0</v>
      </c>
      <c r="R486" s="212">
        <f>Q486*H486</f>
        <v>0</v>
      </c>
      <c r="S486" s="212">
        <v>0</v>
      </c>
      <c r="T486" s="213">
        <f>S486*H486</f>
        <v>0</v>
      </c>
      <c r="AR486" s="15" t="s">
        <v>128</v>
      </c>
      <c r="AT486" s="15" t="s">
        <v>123</v>
      </c>
      <c r="AU486" s="15" t="s">
        <v>81</v>
      </c>
      <c r="AY486" s="15" t="s">
        <v>121</v>
      </c>
      <c r="BE486" s="214">
        <f>IF(N486="základní",J486,0)</f>
        <v>0</v>
      </c>
      <c r="BF486" s="214">
        <f>IF(N486="snížená",J486,0)</f>
        <v>0</v>
      </c>
      <c r="BG486" s="214">
        <f>IF(N486="zákl. přenesená",J486,0)</f>
        <v>0</v>
      </c>
      <c r="BH486" s="214">
        <f>IF(N486="sníž. přenesená",J486,0)</f>
        <v>0</v>
      </c>
      <c r="BI486" s="214">
        <f>IF(N486="nulová",J486,0)</f>
        <v>0</v>
      </c>
      <c r="BJ486" s="15" t="s">
        <v>79</v>
      </c>
      <c r="BK486" s="214">
        <f>ROUND(I486*H486,2)</f>
        <v>0</v>
      </c>
      <c r="BL486" s="15" t="s">
        <v>128</v>
      </c>
      <c r="BM486" s="15" t="s">
        <v>624</v>
      </c>
    </row>
    <row r="487" s="1" customFormat="1">
      <c r="B487" s="36"/>
      <c r="C487" s="37"/>
      <c r="D487" s="215" t="s">
        <v>130</v>
      </c>
      <c r="E487" s="37"/>
      <c r="F487" s="216" t="s">
        <v>625</v>
      </c>
      <c r="G487" s="37"/>
      <c r="H487" s="37"/>
      <c r="I487" s="129"/>
      <c r="J487" s="37"/>
      <c r="K487" s="37"/>
      <c r="L487" s="41"/>
      <c r="M487" s="217"/>
      <c r="N487" s="77"/>
      <c r="O487" s="77"/>
      <c r="P487" s="77"/>
      <c r="Q487" s="77"/>
      <c r="R487" s="77"/>
      <c r="S487" s="77"/>
      <c r="T487" s="78"/>
      <c r="AT487" s="15" t="s">
        <v>130</v>
      </c>
      <c r="AU487" s="15" t="s">
        <v>81</v>
      </c>
    </row>
    <row r="488" s="1" customFormat="1">
      <c r="B488" s="36"/>
      <c r="C488" s="37"/>
      <c r="D488" s="215" t="s">
        <v>132</v>
      </c>
      <c r="E488" s="37"/>
      <c r="F488" s="218" t="s">
        <v>615</v>
      </c>
      <c r="G488" s="37"/>
      <c r="H488" s="37"/>
      <c r="I488" s="129"/>
      <c r="J488" s="37"/>
      <c r="K488" s="37"/>
      <c r="L488" s="41"/>
      <c r="M488" s="217"/>
      <c r="N488" s="77"/>
      <c r="O488" s="77"/>
      <c r="P488" s="77"/>
      <c r="Q488" s="77"/>
      <c r="R488" s="77"/>
      <c r="S488" s="77"/>
      <c r="T488" s="78"/>
      <c r="AT488" s="15" t="s">
        <v>132</v>
      </c>
      <c r="AU488" s="15" t="s">
        <v>81</v>
      </c>
    </row>
    <row r="489" s="11" customFormat="1">
      <c r="B489" s="219"/>
      <c r="C489" s="220"/>
      <c r="D489" s="215" t="s">
        <v>134</v>
      </c>
      <c r="E489" s="221" t="s">
        <v>1</v>
      </c>
      <c r="F489" s="222" t="s">
        <v>218</v>
      </c>
      <c r="G489" s="220"/>
      <c r="H489" s="221" t="s">
        <v>1</v>
      </c>
      <c r="I489" s="223"/>
      <c r="J489" s="220"/>
      <c r="K489" s="220"/>
      <c r="L489" s="224"/>
      <c r="M489" s="225"/>
      <c r="N489" s="226"/>
      <c r="O489" s="226"/>
      <c r="P489" s="226"/>
      <c r="Q489" s="226"/>
      <c r="R489" s="226"/>
      <c r="S489" s="226"/>
      <c r="T489" s="227"/>
      <c r="AT489" s="228" t="s">
        <v>134</v>
      </c>
      <c r="AU489" s="228" t="s">
        <v>81</v>
      </c>
      <c r="AV489" s="11" t="s">
        <v>79</v>
      </c>
      <c r="AW489" s="11" t="s">
        <v>34</v>
      </c>
      <c r="AX489" s="11" t="s">
        <v>72</v>
      </c>
      <c r="AY489" s="228" t="s">
        <v>121</v>
      </c>
    </row>
    <row r="490" s="12" customFormat="1">
      <c r="B490" s="229"/>
      <c r="C490" s="230"/>
      <c r="D490" s="215" t="s">
        <v>134</v>
      </c>
      <c r="E490" s="231" t="s">
        <v>1</v>
      </c>
      <c r="F490" s="232" t="s">
        <v>626</v>
      </c>
      <c r="G490" s="230"/>
      <c r="H490" s="233">
        <v>2642.0100000000002</v>
      </c>
      <c r="I490" s="234"/>
      <c r="J490" s="230"/>
      <c r="K490" s="230"/>
      <c r="L490" s="235"/>
      <c r="M490" s="236"/>
      <c r="N490" s="237"/>
      <c r="O490" s="237"/>
      <c r="P490" s="237"/>
      <c r="Q490" s="237"/>
      <c r="R490" s="237"/>
      <c r="S490" s="237"/>
      <c r="T490" s="238"/>
      <c r="AT490" s="239" t="s">
        <v>134</v>
      </c>
      <c r="AU490" s="239" t="s">
        <v>81</v>
      </c>
      <c r="AV490" s="12" t="s">
        <v>81</v>
      </c>
      <c r="AW490" s="12" t="s">
        <v>34</v>
      </c>
      <c r="AX490" s="12" t="s">
        <v>79</v>
      </c>
      <c r="AY490" s="239" t="s">
        <v>121</v>
      </c>
    </row>
    <row r="491" s="1" customFormat="1" ht="16.5" customHeight="1">
      <c r="B491" s="36"/>
      <c r="C491" s="203" t="s">
        <v>627</v>
      </c>
      <c r="D491" s="203" t="s">
        <v>123</v>
      </c>
      <c r="E491" s="204" t="s">
        <v>628</v>
      </c>
      <c r="F491" s="205" t="s">
        <v>629</v>
      </c>
      <c r="G491" s="206" t="s">
        <v>231</v>
      </c>
      <c r="H491" s="207">
        <v>14.504</v>
      </c>
      <c r="I491" s="208"/>
      <c r="J491" s="209">
        <f>ROUND(I491*H491,2)</f>
        <v>0</v>
      </c>
      <c r="K491" s="205" t="s">
        <v>127</v>
      </c>
      <c r="L491" s="41"/>
      <c r="M491" s="210" t="s">
        <v>1</v>
      </c>
      <c r="N491" s="211" t="s">
        <v>43</v>
      </c>
      <c r="O491" s="77"/>
      <c r="P491" s="212">
        <f>O491*H491</f>
        <v>0</v>
      </c>
      <c r="Q491" s="212">
        <v>0</v>
      </c>
      <c r="R491" s="212">
        <f>Q491*H491</f>
        <v>0</v>
      </c>
      <c r="S491" s="212">
        <v>0</v>
      </c>
      <c r="T491" s="213">
        <f>S491*H491</f>
        <v>0</v>
      </c>
      <c r="AR491" s="15" t="s">
        <v>128</v>
      </c>
      <c r="AT491" s="15" t="s">
        <v>123</v>
      </c>
      <c r="AU491" s="15" t="s">
        <v>81</v>
      </c>
      <c r="AY491" s="15" t="s">
        <v>121</v>
      </c>
      <c r="BE491" s="214">
        <f>IF(N491="základní",J491,0)</f>
        <v>0</v>
      </c>
      <c r="BF491" s="214">
        <f>IF(N491="snížená",J491,0)</f>
        <v>0</v>
      </c>
      <c r="BG491" s="214">
        <f>IF(N491="zákl. přenesená",J491,0)</f>
        <v>0</v>
      </c>
      <c r="BH491" s="214">
        <f>IF(N491="sníž. přenesená",J491,0)</f>
        <v>0</v>
      </c>
      <c r="BI491" s="214">
        <f>IF(N491="nulová",J491,0)</f>
        <v>0</v>
      </c>
      <c r="BJ491" s="15" t="s">
        <v>79</v>
      </c>
      <c r="BK491" s="214">
        <f>ROUND(I491*H491,2)</f>
        <v>0</v>
      </c>
      <c r="BL491" s="15" t="s">
        <v>128</v>
      </c>
      <c r="BM491" s="15" t="s">
        <v>630</v>
      </c>
    </row>
    <row r="492" s="1" customFormat="1">
      <c r="B492" s="36"/>
      <c r="C492" s="37"/>
      <c r="D492" s="215" t="s">
        <v>130</v>
      </c>
      <c r="E492" s="37"/>
      <c r="F492" s="216" t="s">
        <v>631</v>
      </c>
      <c r="G492" s="37"/>
      <c r="H492" s="37"/>
      <c r="I492" s="129"/>
      <c r="J492" s="37"/>
      <c r="K492" s="37"/>
      <c r="L492" s="41"/>
      <c r="M492" s="217"/>
      <c r="N492" s="77"/>
      <c r="O492" s="77"/>
      <c r="P492" s="77"/>
      <c r="Q492" s="77"/>
      <c r="R492" s="77"/>
      <c r="S492" s="77"/>
      <c r="T492" s="78"/>
      <c r="AT492" s="15" t="s">
        <v>130</v>
      </c>
      <c r="AU492" s="15" t="s">
        <v>81</v>
      </c>
    </row>
    <row r="493" s="1" customFormat="1">
      <c r="B493" s="36"/>
      <c r="C493" s="37"/>
      <c r="D493" s="215" t="s">
        <v>132</v>
      </c>
      <c r="E493" s="37"/>
      <c r="F493" s="218" t="s">
        <v>632</v>
      </c>
      <c r="G493" s="37"/>
      <c r="H493" s="37"/>
      <c r="I493" s="129"/>
      <c r="J493" s="37"/>
      <c r="K493" s="37"/>
      <c r="L493" s="41"/>
      <c r="M493" s="217"/>
      <c r="N493" s="77"/>
      <c r="O493" s="77"/>
      <c r="P493" s="77"/>
      <c r="Q493" s="77"/>
      <c r="R493" s="77"/>
      <c r="S493" s="77"/>
      <c r="T493" s="78"/>
      <c r="AT493" s="15" t="s">
        <v>132</v>
      </c>
      <c r="AU493" s="15" t="s">
        <v>81</v>
      </c>
    </row>
    <row r="494" s="12" customFormat="1">
      <c r="B494" s="229"/>
      <c r="C494" s="230"/>
      <c r="D494" s="215" t="s">
        <v>134</v>
      </c>
      <c r="E494" s="231" t="s">
        <v>1</v>
      </c>
      <c r="F494" s="232" t="s">
        <v>616</v>
      </c>
      <c r="G494" s="230"/>
      <c r="H494" s="233">
        <v>5.5250000000000004</v>
      </c>
      <c r="I494" s="234"/>
      <c r="J494" s="230"/>
      <c r="K494" s="230"/>
      <c r="L494" s="235"/>
      <c r="M494" s="236"/>
      <c r="N494" s="237"/>
      <c r="O494" s="237"/>
      <c r="P494" s="237"/>
      <c r="Q494" s="237"/>
      <c r="R494" s="237"/>
      <c r="S494" s="237"/>
      <c r="T494" s="238"/>
      <c r="AT494" s="239" t="s">
        <v>134</v>
      </c>
      <c r="AU494" s="239" t="s">
        <v>81</v>
      </c>
      <c r="AV494" s="12" t="s">
        <v>81</v>
      </c>
      <c r="AW494" s="12" t="s">
        <v>34</v>
      </c>
      <c r="AX494" s="12" t="s">
        <v>72</v>
      </c>
      <c r="AY494" s="239" t="s">
        <v>121</v>
      </c>
    </row>
    <row r="495" s="12" customFormat="1">
      <c r="B495" s="229"/>
      <c r="C495" s="230"/>
      <c r="D495" s="215" t="s">
        <v>134</v>
      </c>
      <c r="E495" s="231" t="s">
        <v>1</v>
      </c>
      <c r="F495" s="232" t="s">
        <v>617</v>
      </c>
      <c r="G495" s="230"/>
      <c r="H495" s="233">
        <v>0.76700000000000002</v>
      </c>
      <c r="I495" s="234"/>
      <c r="J495" s="230"/>
      <c r="K495" s="230"/>
      <c r="L495" s="235"/>
      <c r="M495" s="236"/>
      <c r="N495" s="237"/>
      <c r="O495" s="237"/>
      <c r="P495" s="237"/>
      <c r="Q495" s="237"/>
      <c r="R495" s="237"/>
      <c r="S495" s="237"/>
      <c r="T495" s="238"/>
      <c r="AT495" s="239" t="s">
        <v>134</v>
      </c>
      <c r="AU495" s="239" t="s">
        <v>81</v>
      </c>
      <c r="AV495" s="12" t="s">
        <v>81</v>
      </c>
      <c r="AW495" s="12" t="s">
        <v>34</v>
      </c>
      <c r="AX495" s="12" t="s">
        <v>72</v>
      </c>
      <c r="AY495" s="239" t="s">
        <v>121</v>
      </c>
    </row>
    <row r="496" s="12" customFormat="1">
      <c r="B496" s="229"/>
      <c r="C496" s="230"/>
      <c r="D496" s="215" t="s">
        <v>134</v>
      </c>
      <c r="E496" s="231" t="s">
        <v>1</v>
      </c>
      <c r="F496" s="232" t="s">
        <v>620</v>
      </c>
      <c r="G496" s="230"/>
      <c r="H496" s="233">
        <v>8.2119999999999997</v>
      </c>
      <c r="I496" s="234"/>
      <c r="J496" s="230"/>
      <c r="K496" s="230"/>
      <c r="L496" s="235"/>
      <c r="M496" s="236"/>
      <c r="N496" s="237"/>
      <c r="O496" s="237"/>
      <c r="P496" s="237"/>
      <c r="Q496" s="237"/>
      <c r="R496" s="237"/>
      <c r="S496" s="237"/>
      <c r="T496" s="238"/>
      <c r="AT496" s="239" t="s">
        <v>134</v>
      </c>
      <c r="AU496" s="239" t="s">
        <v>81</v>
      </c>
      <c r="AV496" s="12" t="s">
        <v>81</v>
      </c>
      <c r="AW496" s="12" t="s">
        <v>34</v>
      </c>
      <c r="AX496" s="12" t="s">
        <v>72</v>
      </c>
      <c r="AY496" s="239" t="s">
        <v>121</v>
      </c>
    </row>
    <row r="497" s="13" customFormat="1">
      <c r="B497" s="240"/>
      <c r="C497" s="241"/>
      <c r="D497" s="215" t="s">
        <v>134</v>
      </c>
      <c r="E497" s="242" t="s">
        <v>1</v>
      </c>
      <c r="F497" s="243" t="s">
        <v>151</v>
      </c>
      <c r="G497" s="241"/>
      <c r="H497" s="244">
        <v>14.504</v>
      </c>
      <c r="I497" s="245"/>
      <c r="J497" s="241"/>
      <c r="K497" s="241"/>
      <c r="L497" s="246"/>
      <c r="M497" s="247"/>
      <c r="N497" s="248"/>
      <c r="O497" s="248"/>
      <c r="P497" s="248"/>
      <c r="Q497" s="248"/>
      <c r="R497" s="248"/>
      <c r="S497" s="248"/>
      <c r="T497" s="249"/>
      <c r="AT497" s="250" t="s">
        <v>134</v>
      </c>
      <c r="AU497" s="250" t="s">
        <v>81</v>
      </c>
      <c r="AV497" s="13" t="s">
        <v>128</v>
      </c>
      <c r="AW497" s="13" t="s">
        <v>34</v>
      </c>
      <c r="AX497" s="13" t="s">
        <v>79</v>
      </c>
      <c r="AY497" s="250" t="s">
        <v>121</v>
      </c>
    </row>
    <row r="498" s="1" customFormat="1" ht="16.5" customHeight="1">
      <c r="B498" s="36"/>
      <c r="C498" s="203" t="s">
        <v>633</v>
      </c>
      <c r="D498" s="203" t="s">
        <v>123</v>
      </c>
      <c r="E498" s="204" t="s">
        <v>634</v>
      </c>
      <c r="F498" s="205" t="s">
        <v>635</v>
      </c>
      <c r="G498" s="206" t="s">
        <v>231</v>
      </c>
      <c r="H498" s="207">
        <v>174.21100000000001</v>
      </c>
      <c r="I498" s="208"/>
      <c r="J498" s="209">
        <f>ROUND(I498*H498,2)</f>
        <v>0</v>
      </c>
      <c r="K498" s="205" t="s">
        <v>127</v>
      </c>
      <c r="L498" s="41"/>
      <c r="M498" s="210" t="s">
        <v>1</v>
      </c>
      <c r="N498" s="211" t="s">
        <v>43</v>
      </c>
      <c r="O498" s="77"/>
      <c r="P498" s="212">
        <f>O498*H498</f>
        <v>0</v>
      </c>
      <c r="Q498" s="212">
        <v>0</v>
      </c>
      <c r="R498" s="212">
        <f>Q498*H498</f>
        <v>0</v>
      </c>
      <c r="S498" s="212">
        <v>0</v>
      </c>
      <c r="T498" s="213">
        <f>S498*H498</f>
        <v>0</v>
      </c>
      <c r="AR498" s="15" t="s">
        <v>128</v>
      </c>
      <c r="AT498" s="15" t="s">
        <v>123</v>
      </c>
      <c r="AU498" s="15" t="s">
        <v>81</v>
      </c>
      <c r="AY498" s="15" t="s">
        <v>121</v>
      </c>
      <c r="BE498" s="214">
        <f>IF(N498="základní",J498,0)</f>
        <v>0</v>
      </c>
      <c r="BF498" s="214">
        <f>IF(N498="snížená",J498,0)</f>
        <v>0</v>
      </c>
      <c r="BG498" s="214">
        <f>IF(N498="zákl. přenesená",J498,0)</f>
        <v>0</v>
      </c>
      <c r="BH498" s="214">
        <f>IF(N498="sníž. přenesená",J498,0)</f>
        <v>0</v>
      </c>
      <c r="BI498" s="214">
        <f>IF(N498="nulová",J498,0)</f>
        <v>0</v>
      </c>
      <c r="BJ498" s="15" t="s">
        <v>79</v>
      </c>
      <c r="BK498" s="214">
        <f>ROUND(I498*H498,2)</f>
        <v>0</v>
      </c>
      <c r="BL498" s="15" t="s">
        <v>128</v>
      </c>
      <c r="BM498" s="15" t="s">
        <v>636</v>
      </c>
    </row>
    <row r="499" s="1" customFormat="1">
      <c r="B499" s="36"/>
      <c r="C499" s="37"/>
      <c r="D499" s="215" t="s">
        <v>130</v>
      </c>
      <c r="E499" s="37"/>
      <c r="F499" s="216" t="s">
        <v>637</v>
      </c>
      <c r="G499" s="37"/>
      <c r="H499" s="37"/>
      <c r="I499" s="129"/>
      <c r="J499" s="37"/>
      <c r="K499" s="37"/>
      <c r="L499" s="41"/>
      <c r="M499" s="217"/>
      <c r="N499" s="77"/>
      <c r="O499" s="77"/>
      <c r="P499" s="77"/>
      <c r="Q499" s="77"/>
      <c r="R499" s="77"/>
      <c r="S499" s="77"/>
      <c r="T499" s="78"/>
      <c r="AT499" s="15" t="s">
        <v>130</v>
      </c>
      <c r="AU499" s="15" t="s">
        <v>81</v>
      </c>
    </row>
    <row r="500" s="1" customFormat="1">
      <c r="B500" s="36"/>
      <c r="C500" s="37"/>
      <c r="D500" s="215" t="s">
        <v>132</v>
      </c>
      <c r="E500" s="37"/>
      <c r="F500" s="218" t="s">
        <v>632</v>
      </c>
      <c r="G500" s="37"/>
      <c r="H500" s="37"/>
      <c r="I500" s="129"/>
      <c r="J500" s="37"/>
      <c r="K500" s="37"/>
      <c r="L500" s="41"/>
      <c r="M500" s="217"/>
      <c r="N500" s="77"/>
      <c r="O500" s="77"/>
      <c r="P500" s="77"/>
      <c r="Q500" s="77"/>
      <c r="R500" s="77"/>
      <c r="S500" s="77"/>
      <c r="T500" s="78"/>
      <c r="AT500" s="15" t="s">
        <v>132</v>
      </c>
      <c r="AU500" s="15" t="s">
        <v>81</v>
      </c>
    </row>
    <row r="501" s="12" customFormat="1">
      <c r="B501" s="229"/>
      <c r="C501" s="230"/>
      <c r="D501" s="215" t="s">
        <v>134</v>
      </c>
      <c r="E501" s="231" t="s">
        <v>1</v>
      </c>
      <c r="F501" s="232" t="s">
        <v>618</v>
      </c>
      <c r="G501" s="230"/>
      <c r="H501" s="233">
        <v>173.81800000000001</v>
      </c>
      <c r="I501" s="234"/>
      <c r="J501" s="230"/>
      <c r="K501" s="230"/>
      <c r="L501" s="235"/>
      <c r="M501" s="236"/>
      <c r="N501" s="237"/>
      <c r="O501" s="237"/>
      <c r="P501" s="237"/>
      <c r="Q501" s="237"/>
      <c r="R501" s="237"/>
      <c r="S501" s="237"/>
      <c r="T501" s="238"/>
      <c r="AT501" s="239" t="s">
        <v>134</v>
      </c>
      <c r="AU501" s="239" t="s">
        <v>81</v>
      </c>
      <c r="AV501" s="12" t="s">
        <v>81</v>
      </c>
      <c r="AW501" s="12" t="s">
        <v>34</v>
      </c>
      <c r="AX501" s="12" t="s">
        <v>72</v>
      </c>
      <c r="AY501" s="239" t="s">
        <v>121</v>
      </c>
    </row>
    <row r="502" s="12" customFormat="1">
      <c r="B502" s="229"/>
      <c r="C502" s="230"/>
      <c r="D502" s="215" t="s">
        <v>134</v>
      </c>
      <c r="E502" s="231" t="s">
        <v>1</v>
      </c>
      <c r="F502" s="232" t="s">
        <v>619</v>
      </c>
      <c r="G502" s="230"/>
      <c r="H502" s="233">
        <v>0.39300000000000002</v>
      </c>
      <c r="I502" s="234"/>
      <c r="J502" s="230"/>
      <c r="K502" s="230"/>
      <c r="L502" s="235"/>
      <c r="M502" s="236"/>
      <c r="N502" s="237"/>
      <c r="O502" s="237"/>
      <c r="P502" s="237"/>
      <c r="Q502" s="237"/>
      <c r="R502" s="237"/>
      <c r="S502" s="237"/>
      <c r="T502" s="238"/>
      <c r="AT502" s="239" t="s">
        <v>134</v>
      </c>
      <c r="AU502" s="239" t="s">
        <v>81</v>
      </c>
      <c r="AV502" s="12" t="s">
        <v>81</v>
      </c>
      <c r="AW502" s="12" t="s">
        <v>34</v>
      </c>
      <c r="AX502" s="12" t="s">
        <v>72</v>
      </c>
      <c r="AY502" s="239" t="s">
        <v>121</v>
      </c>
    </row>
    <row r="503" s="13" customFormat="1">
      <c r="B503" s="240"/>
      <c r="C503" s="241"/>
      <c r="D503" s="215" t="s">
        <v>134</v>
      </c>
      <c r="E503" s="242" t="s">
        <v>1</v>
      </c>
      <c r="F503" s="243" t="s">
        <v>151</v>
      </c>
      <c r="G503" s="241"/>
      <c r="H503" s="244">
        <v>174.21100000000001</v>
      </c>
      <c r="I503" s="245"/>
      <c r="J503" s="241"/>
      <c r="K503" s="241"/>
      <c r="L503" s="246"/>
      <c r="M503" s="247"/>
      <c r="N503" s="248"/>
      <c r="O503" s="248"/>
      <c r="P503" s="248"/>
      <c r="Q503" s="248"/>
      <c r="R503" s="248"/>
      <c r="S503" s="248"/>
      <c r="T503" s="249"/>
      <c r="AT503" s="250" t="s">
        <v>134</v>
      </c>
      <c r="AU503" s="250" t="s">
        <v>81</v>
      </c>
      <c r="AV503" s="13" t="s">
        <v>128</v>
      </c>
      <c r="AW503" s="13" t="s">
        <v>34</v>
      </c>
      <c r="AX503" s="13" t="s">
        <v>79</v>
      </c>
      <c r="AY503" s="250" t="s">
        <v>121</v>
      </c>
    </row>
    <row r="504" s="10" customFormat="1" ht="22.8" customHeight="1">
      <c r="B504" s="187"/>
      <c r="C504" s="188"/>
      <c r="D504" s="189" t="s">
        <v>71</v>
      </c>
      <c r="E504" s="201" t="s">
        <v>638</v>
      </c>
      <c r="F504" s="201" t="s">
        <v>639</v>
      </c>
      <c r="G504" s="188"/>
      <c r="H504" s="188"/>
      <c r="I504" s="191"/>
      <c r="J504" s="202">
        <f>BK504</f>
        <v>0</v>
      </c>
      <c r="K504" s="188"/>
      <c r="L504" s="193"/>
      <c r="M504" s="194"/>
      <c r="N504" s="195"/>
      <c r="O504" s="195"/>
      <c r="P504" s="196">
        <f>SUM(P505:P507)</f>
        <v>0</v>
      </c>
      <c r="Q504" s="195"/>
      <c r="R504" s="196">
        <f>SUM(R505:R507)</f>
        <v>0</v>
      </c>
      <c r="S504" s="195"/>
      <c r="T504" s="197">
        <f>SUM(T505:T507)</f>
        <v>0</v>
      </c>
      <c r="AR504" s="198" t="s">
        <v>79</v>
      </c>
      <c r="AT504" s="199" t="s">
        <v>71</v>
      </c>
      <c r="AU504" s="199" t="s">
        <v>79</v>
      </c>
      <c r="AY504" s="198" t="s">
        <v>121</v>
      </c>
      <c r="BK504" s="200">
        <f>SUM(BK505:BK507)</f>
        <v>0</v>
      </c>
    </row>
    <row r="505" s="1" customFormat="1" ht="16.5" customHeight="1">
      <c r="B505" s="36"/>
      <c r="C505" s="203" t="s">
        <v>640</v>
      </c>
      <c r="D505" s="203" t="s">
        <v>123</v>
      </c>
      <c r="E505" s="204" t="s">
        <v>641</v>
      </c>
      <c r="F505" s="205" t="s">
        <v>642</v>
      </c>
      <c r="G505" s="206" t="s">
        <v>231</v>
      </c>
      <c r="H505" s="207">
        <v>629.63199999999995</v>
      </c>
      <c r="I505" s="208"/>
      <c r="J505" s="209">
        <f>ROUND(I505*H505,2)</f>
        <v>0</v>
      </c>
      <c r="K505" s="205" t="s">
        <v>127</v>
      </c>
      <c r="L505" s="41"/>
      <c r="M505" s="210" t="s">
        <v>1</v>
      </c>
      <c r="N505" s="211" t="s">
        <v>43</v>
      </c>
      <c r="O505" s="77"/>
      <c r="P505" s="212">
        <f>O505*H505</f>
        <v>0</v>
      </c>
      <c r="Q505" s="212">
        <v>0</v>
      </c>
      <c r="R505" s="212">
        <f>Q505*H505</f>
        <v>0</v>
      </c>
      <c r="S505" s="212">
        <v>0</v>
      </c>
      <c r="T505" s="213">
        <f>S505*H505</f>
        <v>0</v>
      </c>
      <c r="AR505" s="15" t="s">
        <v>128</v>
      </c>
      <c r="AT505" s="15" t="s">
        <v>123</v>
      </c>
      <c r="AU505" s="15" t="s">
        <v>81</v>
      </c>
      <c r="AY505" s="15" t="s">
        <v>121</v>
      </c>
      <c r="BE505" s="214">
        <f>IF(N505="základní",J505,0)</f>
        <v>0</v>
      </c>
      <c r="BF505" s="214">
        <f>IF(N505="snížená",J505,0)</f>
        <v>0</v>
      </c>
      <c r="BG505" s="214">
        <f>IF(N505="zákl. přenesená",J505,0)</f>
        <v>0</v>
      </c>
      <c r="BH505" s="214">
        <f>IF(N505="sníž. přenesená",J505,0)</f>
        <v>0</v>
      </c>
      <c r="BI505" s="214">
        <f>IF(N505="nulová",J505,0)</f>
        <v>0</v>
      </c>
      <c r="BJ505" s="15" t="s">
        <v>79</v>
      </c>
      <c r="BK505" s="214">
        <f>ROUND(I505*H505,2)</f>
        <v>0</v>
      </c>
      <c r="BL505" s="15" t="s">
        <v>128</v>
      </c>
      <c r="BM505" s="15" t="s">
        <v>643</v>
      </c>
    </row>
    <row r="506" s="1" customFormat="1">
      <c r="B506" s="36"/>
      <c r="C506" s="37"/>
      <c r="D506" s="215" t="s">
        <v>130</v>
      </c>
      <c r="E506" s="37"/>
      <c r="F506" s="216" t="s">
        <v>644</v>
      </c>
      <c r="G506" s="37"/>
      <c r="H506" s="37"/>
      <c r="I506" s="129"/>
      <c r="J506" s="37"/>
      <c r="K506" s="37"/>
      <c r="L506" s="41"/>
      <c r="M506" s="217"/>
      <c r="N506" s="77"/>
      <c r="O506" s="77"/>
      <c r="P506" s="77"/>
      <c r="Q506" s="77"/>
      <c r="R506" s="77"/>
      <c r="S506" s="77"/>
      <c r="T506" s="78"/>
      <c r="AT506" s="15" t="s">
        <v>130</v>
      </c>
      <c r="AU506" s="15" t="s">
        <v>81</v>
      </c>
    </row>
    <row r="507" s="1" customFormat="1">
      <c r="B507" s="36"/>
      <c r="C507" s="37"/>
      <c r="D507" s="215" t="s">
        <v>132</v>
      </c>
      <c r="E507" s="37"/>
      <c r="F507" s="218" t="s">
        <v>645</v>
      </c>
      <c r="G507" s="37"/>
      <c r="H507" s="37"/>
      <c r="I507" s="129"/>
      <c r="J507" s="37"/>
      <c r="K507" s="37"/>
      <c r="L507" s="41"/>
      <c r="M507" s="217"/>
      <c r="N507" s="77"/>
      <c r="O507" s="77"/>
      <c r="P507" s="77"/>
      <c r="Q507" s="77"/>
      <c r="R507" s="77"/>
      <c r="S507" s="77"/>
      <c r="T507" s="78"/>
      <c r="AT507" s="15" t="s">
        <v>132</v>
      </c>
      <c r="AU507" s="15" t="s">
        <v>81</v>
      </c>
    </row>
    <row r="508" s="10" customFormat="1" ht="25.92" customHeight="1">
      <c r="B508" s="187"/>
      <c r="C508" s="188"/>
      <c r="D508" s="189" t="s">
        <v>71</v>
      </c>
      <c r="E508" s="190" t="s">
        <v>646</v>
      </c>
      <c r="F508" s="190" t="s">
        <v>647</v>
      </c>
      <c r="G508" s="188"/>
      <c r="H508" s="188"/>
      <c r="I508" s="191"/>
      <c r="J508" s="192">
        <f>BK508</f>
        <v>0</v>
      </c>
      <c r="K508" s="188"/>
      <c r="L508" s="193"/>
      <c r="M508" s="194"/>
      <c r="N508" s="195"/>
      <c r="O508" s="195"/>
      <c r="P508" s="196">
        <f>P509</f>
        <v>0</v>
      </c>
      <c r="Q508" s="195"/>
      <c r="R508" s="196">
        <f>R509</f>
        <v>0.0020109375000000001</v>
      </c>
      <c r="S508" s="195"/>
      <c r="T508" s="197">
        <f>T509</f>
        <v>0</v>
      </c>
      <c r="AR508" s="198" t="s">
        <v>81</v>
      </c>
      <c r="AT508" s="199" t="s">
        <v>71</v>
      </c>
      <c r="AU508" s="199" t="s">
        <v>72</v>
      </c>
      <c r="AY508" s="198" t="s">
        <v>121</v>
      </c>
      <c r="BK508" s="200">
        <f>BK509</f>
        <v>0</v>
      </c>
    </row>
    <row r="509" s="10" customFormat="1" ht="22.8" customHeight="1">
      <c r="B509" s="187"/>
      <c r="C509" s="188"/>
      <c r="D509" s="189" t="s">
        <v>71</v>
      </c>
      <c r="E509" s="201" t="s">
        <v>648</v>
      </c>
      <c r="F509" s="201" t="s">
        <v>649</v>
      </c>
      <c r="G509" s="188"/>
      <c r="H509" s="188"/>
      <c r="I509" s="191"/>
      <c r="J509" s="202">
        <f>BK509</f>
        <v>0</v>
      </c>
      <c r="K509" s="188"/>
      <c r="L509" s="193"/>
      <c r="M509" s="194"/>
      <c r="N509" s="195"/>
      <c r="O509" s="195"/>
      <c r="P509" s="196">
        <f>SUM(P510:P515)</f>
        <v>0</v>
      </c>
      <c r="Q509" s="195"/>
      <c r="R509" s="196">
        <f>SUM(R510:R515)</f>
        <v>0.0020109375000000001</v>
      </c>
      <c r="S509" s="195"/>
      <c r="T509" s="197">
        <f>SUM(T510:T515)</f>
        <v>0</v>
      </c>
      <c r="AR509" s="198" t="s">
        <v>81</v>
      </c>
      <c r="AT509" s="199" t="s">
        <v>71</v>
      </c>
      <c r="AU509" s="199" t="s">
        <v>79</v>
      </c>
      <c r="AY509" s="198" t="s">
        <v>121</v>
      </c>
      <c r="BK509" s="200">
        <f>SUM(BK510:BK515)</f>
        <v>0</v>
      </c>
    </row>
    <row r="510" s="1" customFormat="1" ht="16.5" customHeight="1">
      <c r="B510" s="36"/>
      <c r="C510" s="203" t="s">
        <v>650</v>
      </c>
      <c r="D510" s="203" t="s">
        <v>123</v>
      </c>
      <c r="E510" s="204" t="s">
        <v>651</v>
      </c>
      <c r="F510" s="205" t="s">
        <v>652</v>
      </c>
      <c r="G510" s="206" t="s">
        <v>126</v>
      </c>
      <c r="H510" s="207">
        <v>3.25</v>
      </c>
      <c r="I510" s="208"/>
      <c r="J510" s="209">
        <f>ROUND(I510*H510,2)</f>
        <v>0</v>
      </c>
      <c r="K510" s="205" t="s">
        <v>127</v>
      </c>
      <c r="L510" s="41"/>
      <c r="M510" s="210" t="s">
        <v>1</v>
      </c>
      <c r="N510" s="211" t="s">
        <v>43</v>
      </c>
      <c r="O510" s="77"/>
      <c r="P510" s="212">
        <f>O510*H510</f>
        <v>0</v>
      </c>
      <c r="Q510" s="212">
        <v>0.00061875000000000005</v>
      </c>
      <c r="R510" s="212">
        <f>Q510*H510</f>
        <v>0.0020109375000000001</v>
      </c>
      <c r="S510" s="212">
        <v>0</v>
      </c>
      <c r="T510" s="213">
        <f>S510*H510</f>
        <v>0</v>
      </c>
      <c r="AR510" s="15" t="s">
        <v>247</v>
      </c>
      <c r="AT510" s="15" t="s">
        <v>123</v>
      </c>
      <c r="AU510" s="15" t="s">
        <v>81</v>
      </c>
      <c r="AY510" s="15" t="s">
        <v>121</v>
      </c>
      <c r="BE510" s="214">
        <f>IF(N510="základní",J510,0)</f>
        <v>0</v>
      </c>
      <c r="BF510" s="214">
        <f>IF(N510="snížená",J510,0)</f>
        <v>0</v>
      </c>
      <c r="BG510" s="214">
        <f>IF(N510="zákl. přenesená",J510,0)</f>
        <v>0</v>
      </c>
      <c r="BH510" s="214">
        <f>IF(N510="sníž. přenesená",J510,0)</f>
        <v>0</v>
      </c>
      <c r="BI510" s="214">
        <f>IF(N510="nulová",J510,0)</f>
        <v>0</v>
      </c>
      <c r="BJ510" s="15" t="s">
        <v>79</v>
      </c>
      <c r="BK510" s="214">
        <f>ROUND(I510*H510,2)</f>
        <v>0</v>
      </c>
      <c r="BL510" s="15" t="s">
        <v>247</v>
      </c>
      <c r="BM510" s="15" t="s">
        <v>653</v>
      </c>
    </row>
    <row r="511" s="1" customFormat="1">
      <c r="B511" s="36"/>
      <c r="C511" s="37"/>
      <c r="D511" s="215" t="s">
        <v>130</v>
      </c>
      <c r="E511" s="37"/>
      <c r="F511" s="216" t="s">
        <v>654</v>
      </c>
      <c r="G511" s="37"/>
      <c r="H511" s="37"/>
      <c r="I511" s="129"/>
      <c r="J511" s="37"/>
      <c r="K511" s="37"/>
      <c r="L511" s="41"/>
      <c r="M511" s="217"/>
      <c r="N511" s="77"/>
      <c r="O511" s="77"/>
      <c r="P511" s="77"/>
      <c r="Q511" s="77"/>
      <c r="R511" s="77"/>
      <c r="S511" s="77"/>
      <c r="T511" s="78"/>
      <c r="AT511" s="15" t="s">
        <v>130</v>
      </c>
      <c r="AU511" s="15" t="s">
        <v>81</v>
      </c>
    </row>
    <row r="512" s="11" customFormat="1">
      <c r="B512" s="219"/>
      <c r="C512" s="220"/>
      <c r="D512" s="215" t="s">
        <v>134</v>
      </c>
      <c r="E512" s="221" t="s">
        <v>1</v>
      </c>
      <c r="F512" s="222" t="s">
        <v>135</v>
      </c>
      <c r="G512" s="220"/>
      <c r="H512" s="221" t="s">
        <v>1</v>
      </c>
      <c r="I512" s="223"/>
      <c r="J512" s="220"/>
      <c r="K512" s="220"/>
      <c r="L512" s="224"/>
      <c r="M512" s="225"/>
      <c r="N512" s="226"/>
      <c r="O512" s="226"/>
      <c r="P512" s="226"/>
      <c r="Q512" s="226"/>
      <c r="R512" s="226"/>
      <c r="S512" s="226"/>
      <c r="T512" s="227"/>
      <c r="AT512" s="228" t="s">
        <v>134</v>
      </c>
      <c r="AU512" s="228" t="s">
        <v>81</v>
      </c>
      <c r="AV512" s="11" t="s">
        <v>79</v>
      </c>
      <c r="AW512" s="11" t="s">
        <v>34</v>
      </c>
      <c r="AX512" s="11" t="s">
        <v>72</v>
      </c>
      <c r="AY512" s="228" t="s">
        <v>121</v>
      </c>
    </row>
    <row r="513" s="12" customFormat="1">
      <c r="B513" s="229"/>
      <c r="C513" s="230"/>
      <c r="D513" s="215" t="s">
        <v>134</v>
      </c>
      <c r="E513" s="231" t="s">
        <v>1</v>
      </c>
      <c r="F513" s="232" t="s">
        <v>655</v>
      </c>
      <c r="G513" s="230"/>
      <c r="H513" s="233">
        <v>3.25</v>
      </c>
      <c r="I513" s="234"/>
      <c r="J513" s="230"/>
      <c r="K513" s="230"/>
      <c r="L513" s="235"/>
      <c r="M513" s="236"/>
      <c r="N513" s="237"/>
      <c r="O513" s="237"/>
      <c r="P513" s="237"/>
      <c r="Q513" s="237"/>
      <c r="R513" s="237"/>
      <c r="S513" s="237"/>
      <c r="T513" s="238"/>
      <c r="AT513" s="239" t="s">
        <v>134</v>
      </c>
      <c r="AU513" s="239" t="s">
        <v>81</v>
      </c>
      <c r="AV513" s="12" t="s">
        <v>81</v>
      </c>
      <c r="AW513" s="12" t="s">
        <v>34</v>
      </c>
      <c r="AX513" s="12" t="s">
        <v>79</v>
      </c>
      <c r="AY513" s="239" t="s">
        <v>121</v>
      </c>
    </row>
    <row r="514" s="1" customFormat="1" ht="16.5" customHeight="1">
      <c r="B514" s="36"/>
      <c r="C514" s="203" t="s">
        <v>656</v>
      </c>
      <c r="D514" s="203" t="s">
        <v>123</v>
      </c>
      <c r="E514" s="204" t="s">
        <v>657</v>
      </c>
      <c r="F514" s="205" t="s">
        <v>658</v>
      </c>
      <c r="G514" s="206" t="s">
        <v>126</v>
      </c>
      <c r="H514" s="207">
        <v>3.25</v>
      </c>
      <c r="I514" s="208"/>
      <c r="J514" s="209">
        <f>ROUND(I514*H514,2)</f>
        <v>0</v>
      </c>
      <c r="K514" s="205" t="s">
        <v>127</v>
      </c>
      <c r="L514" s="41"/>
      <c r="M514" s="210" t="s">
        <v>1</v>
      </c>
      <c r="N514" s="211" t="s">
        <v>43</v>
      </c>
      <c r="O514" s="77"/>
      <c r="P514" s="212">
        <f>O514*H514</f>
        <v>0</v>
      </c>
      <c r="Q514" s="212">
        <v>0</v>
      </c>
      <c r="R514" s="212">
        <f>Q514*H514</f>
        <v>0</v>
      </c>
      <c r="S514" s="212">
        <v>0</v>
      </c>
      <c r="T514" s="213">
        <f>S514*H514</f>
        <v>0</v>
      </c>
      <c r="AR514" s="15" t="s">
        <v>247</v>
      </c>
      <c r="AT514" s="15" t="s">
        <v>123</v>
      </c>
      <c r="AU514" s="15" t="s">
        <v>81</v>
      </c>
      <c r="AY514" s="15" t="s">
        <v>121</v>
      </c>
      <c r="BE514" s="214">
        <f>IF(N514="základní",J514,0)</f>
        <v>0</v>
      </c>
      <c r="BF514" s="214">
        <f>IF(N514="snížená",J514,0)</f>
        <v>0</v>
      </c>
      <c r="BG514" s="214">
        <f>IF(N514="zákl. přenesená",J514,0)</f>
        <v>0</v>
      </c>
      <c r="BH514" s="214">
        <f>IF(N514="sníž. přenesená",J514,0)</f>
        <v>0</v>
      </c>
      <c r="BI514" s="214">
        <f>IF(N514="nulová",J514,0)</f>
        <v>0</v>
      </c>
      <c r="BJ514" s="15" t="s">
        <v>79</v>
      </c>
      <c r="BK514" s="214">
        <f>ROUND(I514*H514,2)</f>
        <v>0</v>
      </c>
      <c r="BL514" s="15" t="s">
        <v>247</v>
      </c>
      <c r="BM514" s="15" t="s">
        <v>659</v>
      </c>
    </row>
    <row r="515" s="1" customFormat="1">
      <c r="B515" s="36"/>
      <c r="C515" s="37"/>
      <c r="D515" s="215" t="s">
        <v>130</v>
      </c>
      <c r="E515" s="37"/>
      <c r="F515" s="216" t="s">
        <v>660</v>
      </c>
      <c r="G515" s="37"/>
      <c r="H515" s="37"/>
      <c r="I515" s="129"/>
      <c r="J515" s="37"/>
      <c r="K515" s="37"/>
      <c r="L515" s="41"/>
      <c r="M515" s="261"/>
      <c r="N515" s="262"/>
      <c r="O515" s="262"/>
      <c r="P515" s="262"/>
      <c r="Q515" s="262"/>
      <c r="R515" s="262"/>
      <c r="S515" s="262"/>
      <c r="T515" s="263"/>
      <c r="AT515" s="15" t="s">
        <v>130</v>
      </c>
      <c r="AU515" s="15" t="s">
        <v>81</v>
      </c>
    </row>
    <row r="516" s="1" customFormat="1" ht="6.96" customHeight="1">
      <c r="B516" s="55"/>
      <c r="C516" s="56"/>
      <c r="D516" s="56"/>
      <c r="E516" s="56"/>
      <c r="F516" s="56"/>
      <c r="G516" s="56"/>
      <c r="H516" s="56"/>
      <c r="I516" s="153"/>
      <c r="J516" s="56"/>
      <c r="K516" s="56"/>
      <c r="L516" s="41"/>
    </row>
  </sheetData>
  <sheetProtection sheet="1" autoFilter="0" formatColumns="0" formatRows="0" objects="1" scenarios="1" spinCount="100000" saltValue="EieLY1j88hLcr8lXlGeZ8ubVEdn9j/ufSWtzDn/UjtIgFSlTzQ2aJaahCnVnzWt427eTYnF7acNAeVlr5Ew7DQ==" hashValue="vuG/gd2osgV9x0d7PaMs6HV9gHD2sNi797RBZidkcqpnWV4cQwwNymiCo1e70X7zSednnoSzMspcaawEOzqxXw==" algorithmName="SHA-512" password="CC35"/>
  <autoFilter ref="C90:K515"/>
  <mergeCells count="9">
    <mergeCell ref="E7:H7"/>
    <mergeCell ref="E9:H9"/>
    <mergeCell ref="E18:H18"/>
    <mergeCell ref="E27:H27"/>
    <mergeCell ref="E48:H48"/>
    <mergeCell ref="E50:H50"/>
    <mergeCell ref="E81:H81"/>
    <mergeCell ref="E83:H8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100.83" customWidth="1"/>
    <col min="7" max="7" width="8.67" customWidth="1"/>
    <col min="8" max="8" width="11.17" customWidth="1"/>
    <col min="9" max="9" width="14.17" style="122" customWidth="1"/>
    <col min="10" max="10" width="23.5" customWidth="1"/>
    <col min="11" max="11" width="15.5"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5" t="s">
        <v>85</v>
      </c>
    </row>
    <row r="3" ht="6.96" customHeight="1">
      <c r="B3" s="123"/>
      <c r="C3" s="124"/>
      <c r="D3" s="124"/>
      <c r="E3" s="124"/>
      <c r="F3" s="124"/>
      <c r="G3" s="124"/>
      <c r="H3" s="124"/>
      <c r="I3" s="125"/>
      <c r="J3" s="124"/>
      <c r="K3" s="124"/>
      <c r="L3" s="18"/>
      <c r="AT3" s="15" t="s">
        <v>81</v>
      </c>
    </row>
    <row r="4" ht="24.96" customHeight="1">
      <c r="B4" s="18"/>
      <c r="D4" s="126" t="s">
        <v>86</v>
      </c>
      <c r="L4" s="18"/>
      <c r="M4" s="22" t="s">
        <v>10</v>
      </c>
      <c r="AT4" s="15" t="s">
        <v>4</v>
      </c>
    </row>
    <row r="5" ht="6.96" customHeight="1">
      <c r="B5" s="18"/>
      <c r="L5" s="18"/>
    </row>
    <row r="6" ht="12" customHeight="1">
      <c r="B6" s="18"/>
      <c r="D6" s="127" t="s">
        <v>16</v>
      </c>
      <c r="L6" s="18"/>
    </row>
    <row r="7" ht="16.5" customHeight="1">
      <c r="B7" s="18"/>
      <c r="E7" s="128" t="str">
        <f>'Rekapitulace stavby'!K6</f>
        <v>Oprava komunikace na parc. č. 486 - Otaslavice</v>
      </c>
      <c r="F7" s="127"/>
      <c r="G7" s="127"/>
      <c r="H7" s="127"/>
      <c r="L7" s="18"/>
    </row>
    <row r="8" s="1" customFormat="1" ht="12" customHeight="1">
      <c r="B8" s="41"/>
      <c r="D8" s="127" t="s">
        <v>87</v>
      </c>
      <c r="I8" s="129"/>
      <c r="L8" s="41"/>
    </row>
    <row r="9" s="1" customFormat="1" ht="36.96" customHeight="1">
      <c r="B9" s="41"/>
      <c r="E9" s="130" t="s">
        <v>661</v>
      </c>
      <c r="F9" s="1"/>
      <c r="G9" s="1"/>
      <c r="H9" s="1"/>
      <c r="I9" s="129"/>
      <c r="L9" s="41"/>
    </row>
    <row r="10" s="1" customFormat="1">
      <c r="B10" s="41"/>
      <c r="I10" s="129"/>
      <c r="L10" s="41"/>
    </row>
    <row r="11" s="1" customFormat="1" ht="12" customHeight="1">
      <c r="B11" s="41"/>
      <c r="D11" s="127" t="s">
        <v>18</v>
      </c>
      <c r="F11" s="15" t="s">
        <v>1</v>
      </c>
      <c r="I11" s="131" t="s">
        <v>19</v>
      </c>
      <c r="J11" s="15" t="s">
        <v>1</v>
      </c>
      <c r="L11" s="41"/>
    </row>
    <row r="12" s="1" customFormat="1" ht="12" customHeight="1">
      <c r="B12" s="41"/>
      <c r="D12" s="127" t="s">
        <v>20</v>
      </c>
      <c r="F12" s="15" t="s">
        <v>21</v>
      </c>
      <c r="I12" s="131" t="s">
        <v>22</v>
      </c>
      <c r="J12" s="132" t="str">
        <f>'Rekapitulace stavby'!AN8</f>
        <v>6. 8. 2019</v>
      </c>
      <c r="L12" s="41"/>
    </row>
    <row r="13" s="1" customFormat="1" ht="10.8" customHeight="1">
      <c r="B13" s="41"/>
      <c r="I13" s="129"/>
      <c r="L13" s="41"/>
    </row>
    <row r="14" s="1" customFormat="1" ht="12" customHeight="1">
      <c r="B14" s="41"/>
      <c r="D14" s="127" t="s">
        <v>24</v>
      </c>
      <c r="I14" s="131" t="s">
        <v>25</v>
      </c>
      <c r="J14" s="15" t="s">
        <v>26</v>
      </c>
      <c r="L14" s="41"/>
    </row>
    <row r="15" s="1" customFormat="1" ht="18" customHeight="1">
      <c r="B15" s="41"/>
      <c r="E15" s="15" t="s">
        <v>27</v>
      </c>
      <c r="I15" s="131" t="s">
        <v>28</v>
      </c>
      <c r="J15" s="15" t="s">
        <v>1</v>
      </c>
      <c r="L15" s="41"/>
    </row>
    <row r="16" s="1" customFormat="1" ht="6.96" customHeight="1">
      <c r="B16" s="41"/>
      <c r="I16" s="129"/>
      <c r="L16" s="41"/>
    </row>
    <row r="17" s="1" customFormat="1" ht="12" customHeight="1">
      <c r="B17" s="41"/>
      <c r="D17" s="127" t="s">
        <v>29</v>
      </c>
      <c r="I17" s="131" t="s">
        <v>25</v>
      </c>
      <c r="J17" s="31" t="str">
        <f>'Rekapitulace stavby'!AN13</f>
        <v>Vyplň údaj</v>
      </c>
      <c r="L17" s="41"/>
    </row>
    <row r="18" s="1" customFormat="1" ht="18" customHeight="1">
      <c r="B18" s="41"/>
      <c r="E18" s="31" t="str">
        <f>'Rekapitulace stavby'!E14</f>
        <v>Vyplň údaj</v>
      </c>
      <c r="F18" s="15"/>
      <c r="G18" s="15"/>
      <c r="H18" s="15"/>
      <c r="I18" s="131" t="s">
        <v>28</v>
      </c>
      <c r="J18" s="31" t="str">
        <f>'Rekapitulace stavby'!AN14</f>
        <v>Vyplň údaj</v>
      </c>
      <c r="L18" s="41"/>
    </row>
    <row r="19" s="1" customFormat="1" ht="6.96" customHeight="1">
      <c r="B19" s="41"/>
      <c r="I19" s="129"/>
      <c r="L19" s="41"/>
    </row>
    <row r="20" s="1" customFormat="1" ht="12" customHeight="1">
      <c r="B20" s="41"/>
      <c r="D20" s="127" t="s">
        <v>31</v>
      </c>
      <c r="I20" s="131" t="s">
        <v>25</v>
      </c>
      <c r="J20" s="15" t="s">
        <v>32</v>
      </c>
      <c r="L20" s="41"/>
    </row>
    <row r="21" s="1" customFormat="1" ht="18" customHeight="1">
      <c r="B21" s="41"/>
      <c r="E21" s="15" t="s">
        <v>33</v>
      </c>
      <c r="I21" s="131" t="s">
        <v>28</v>
      </c>
      <c r="J21" s="15" t="s">
        <v>1</v>
      </c>
      <c r="L21" s="41"/>
    </row>
    <row r="22" s="1" customFormat="1" ht="6.96" customHeight="1">
      <c r="B22" s="41"/>
      <c r="I22" s="129"/>
      <c r="L22" s="41"/>
    </row>
    <row r="23" s="1" customFormat="1" ht="12" customHeight="1">
      <c r="B23" s="41"/>
      <c r="D23" s="127" t="s">
        <v>35</v>
      </c>
      <c r="I23" s="131" t="s">
        <v>25</v>
      </c>
      <c r="J23" s="15" t="s">
        <v>1</v>
      </c>
      <c r="L23" s="41"/>
    </row>
    <row r="24" s="1" customFormat="1" ht="18" customHeight="1">
      <c r="B24" s="41"/>
      <c r="E24" s="15" t="s">
        <v>36</v>
      </c>
      <c r="I24" s="131" t="s">
        <v>28</v>
      </c>
      <c r="J24" s="15" t="s">
        <v>1</v>
      </c>
      <c r="L24" s="41"/>
    </row>
    <row r="25" s="1" customFormat="1" ht="6.96" customHeight="1">
      <c r="B25" s="41"/>
      <c r="I25" s="129"/>
      <c r="L25" s="41"/>
    </row>
    <row r="26" s="1" customFormat="1" ht="12" customHeight="1">
      <c r="B26" s="41"/>
      <c r="D26" s="127" t="s">
        <v>37</v>
      </c>
      <c r="I26" s="129"/>
      <c r="L26" s="41"/>
    </row>
    <row r="27" s="6" customFormat="1" ht="16.5" customHeight="1">
      <c r="B27" s="133"/>
      <c r="E27" s="134" t="s">
        <v>1</v>
      </c>
      <c r="F27" s="134"/>
      <c r="G27" s="134"/>
      <c r="H27" s="134"/>
      <c r="I27" s="135"/>
      <c r="L27" s="133"/>
    </row>
    <row r="28" s="1" customFormat="1" ht="6.96" customHeight="1">
      <c r="B28" s="41"/>
      <c r="I28" s="129"/>
      <c r="L28" s="41"/>
    </row>
    <row r="29" s="1" customFormat="1" ht="6.96" customHeight="1">
      <c r="B29" s="41"/>
      <c r="D29" s="69"/>
      <c r="E29" s="69"/>
      <c r="F29" s="69"/>
      <c r="G29" s="69"/>
      <c r="H29" s="69"/>
      <c r="I29" s="136"/>
      <c r="J29" s="69"/>
      <c r="K29" s="69"/>
      <c r="L29" s="41"/>
    </row>
    <row r="30" s="1" customFormat="1" ht="25.44" customHeight="1">
      <c r="B30" s="41"/>
      <c r="D30" s="137" t="s">
        <v>38</v>
      </c>
      <c r="I30" s="129"/>
      <c r="J30" s="138">
        <f>ROUND(J83, 2)</f>
        <v>0</v>
      </c>
      <c r="L30" s="41"/>
    </row>
    <row r="31" s="1" customFormat="1" ht="6.96" customHeight="1">
      <c r="B31" s="41"/>
      <c r="D31" s="69"/>
      <c r="E31" s="69"/>
      <c r="F31" s="69"/>
      <c r="G31" s="69"/>
      <c r="H31" s="69"/>
      <c r="I31" s="136"/>
      <c r="J31" s="69"/>
      <c r="K31" s="69"/>
      <c r="L31" s="41"/>
    </row>
    <row r="32" s="1" customFormat="1" ht="14.4" customHeight="1">
      <c r="B32" s="41"/>
      <c r="F32" s="139" t="s">
        <v>40</v>
      </c>
      <c r="I32" s="140" t="s">
        <v>39</v>
      </c>
      <c r="J32" s="139" t="s">
        <v>41</v>
      </c>
      <c r="L32" s="41"/>
    </row>
    <row r="33" s="1" customFormat="1" ht="14.4" customHeight="1">
      <c r="B33" s="41"/>
      <c r="D33" s="127" t="s">
        <v>42</v>
      </c>
      <c r="E33" s="127" t="s">
        <v>43</v>
      </c>
      <c r="F33" s="141">
        <f>ROUND((SUM(BE83:BE107)),  2)</f>
        <v>0</v>
      </c>
      <c r="I33" s="142">
        <v>0.20999999999999999</v>
      </c>
      <c r="J33" s="141">
        <f>ROUND(((SUM(BE83:BE107))*I33),  2)</f>
        <v>0</v>
      </c>
      <c r="L33" s="41"/>
    </row>
    <row r="34" s="1" customFormat="1" ht="14.4" customHeight="1">
      <c r="B34" s="41"/>
      <c r="E34" s="127" t="s">
        <v>44</v>
      </c>
      <c r="F34" s="141">
        <f>ROUND((SUM(BF83:BF107)),  2)</f>
        <v>0</v>
      </c>
      <c r="I34" s="142">
        <v>0.14999999999999999</v>
      </c>
      <c r="J34" s="141">
        <f>ROUND(((SUM(BF83:BF107))*I34),  2)</f>
        <v>0</v>
      </c>
      <c r="L34" s="41"/>
    </row>
    <row r="35" hidden="1" s="1" customFormat="1" ht="14.4" customHeight="1">
      <c r="B35" s="41"/>
      <c r="E35" s="127" t="s">
        <v>45</v>
      </c>
      <c r="F35" s="141">
        <f>ROUND((SUM(BG83:BG107)),  2)</f>
        <v>0</v>
      </c>
      <c r="I35" s="142">
        <v>0.20999999999999999</v>
      </c>
      <c r="J35" s="141">
        <f>0</f>
        <v>0</v>
      </c>
      <c r="L35" s="41"/>
    </row>
    <row r="36" hidden="1" s="1" customFormat="1" ht="14.4" customHeight="1">
      <c r="B36" s="41"/>
      <c r="E36" s="127" t="s">
        <v>46</v>
      </c>
      <c r="F36" s="141">
        <f>ROUND((SUM(BH83:BH107)),  2)</f>
        <v>0</v>
      </c>
      <c r="I36" s="142">
        <v>0.14999999999999999</v>
      </c>
      <c r="J36" s="141">
        <f>0</f>
        <v>0</v>
      </c>
      <c r="L36" s="41"/>
    </row>
    <row r="37" hidden="1" s="1" customFormat="1" ht="14.4" customHeight="1">
      <c r="B37" s="41"/>
      <c r="E37" s="127" t="s">
        <v>47</v>
      </c>
      <c r="F37" s="141">
        <f>ROUND((SUM(BI83:BI107)),  2)</f>
        <v>0</v>
      </c>
      <c r="I37" s="142">
        <v>0</v>
      </c>
      <c r="J37" s="141">
        <f>0</f>
        <v>0</v>
      </c>
      <c r="L37" s="41"/>
    </row>
    <row r="38" s="1" customFormat="1" ht="6.96" customHeight="1">
      <c r="B38" s="41"/>
      <c r="I38" s="129"/>
      <c r="L38" s="41"/>
    </row>
    <row r="39" s="1" customFormat="1" ht="25.44" customHeight="1">
      <c r="B39" s="41"/>
      <c r="C39" s="143"/>
      <c r="D39" s="144" t="s">
        <v>48</v>
      </c>
      <c r="E39" s="145"/>
      <c r="F39" s="145"/>
      <c r="G39" s="146" t="s">
        <v>49</v>
      </c>
      <c r="H39" s="147" t="s">
        <v>50</v>
      </c>
      <c r="I39" s="148"/>
      <c r="J39" s="149">
        <f>SUM(J30:J37)</f>
        <v>0</v>
      </c>
      <c r="K39" s="150"/>
      <c r="L39" s="41"/>
    </row>
    <row r="40" s="1" customFormat="1" ht="14.4" customHeight="1">
      <c r="B40" s="151"/>
      <c r="C40" s="152"/>
      <c r="D40" s="152"/>
      <c r="E40" s="152"/>
      <c r="F40" s="152"/>
      <c r="G40" s="152"/>
      <c r="H40" s="152"/>
      <c r="I40" s="153"/>
      <c r="J40" s="152"/>
      <c r="K40" s="152"/>
      <c r="L40" s="41"/>
    </row>
    <row r="44" s="1" customFormat="1" ht="6.96" customHeight="1">
      <c r="B44" s="154"/>
      <c r="C44" s="155"/>
      <c r="D44" s="155"/>
      <c r="E44" s="155"/>
      <c r="F44" s="155"/>
      <c r="G44" s="155"/>
      <c r="H44" s="155"/>
      <c r="I44" s="156"/>
      <c r="J44" s="155"/>
      <c r="K44" s="155"/>
      <c r="L44" s="41"/>
    </row>
    <row r="45" s="1" customFormat="1" ht="24.96" customHeight="1">
      <c r="B45" s="36"/>
      <c r="C45" s="21" t="s">
        <v>89</v>
      </c>
      <c r="D45" s="37"/>
      <c r="E45" s="37"/>
      <c r="F45" s="37"/>
      <c r="G45" s="37"/>
      <c r="H45" s="37"/>
      <c r="I45" s="129"/>
      <c r="J45" s="37"/>
      <c r="K45" s="37"/>
      <c r="L45" s="41"/>
    </row>
    <row r="46" s="1" customFormat="1" ht="6.96" customHeight="1">
      <c r="B46" s="36"/>
      <c r="C46" s="37"/>
      <c r="D46" s="37"/>
      <c r="E46" s="37"/>
      <c r="F46" s="37"/>
      <c r="G46" s="37"/>
      <c r="H46" s="37"/>
      <c r="I46" s="129"/>
      <c r="J46" s="37"/>
      <c r="K46" s="37"/>
      <c r="L46" s="41"/>
    </row>
    <row r="47" s="1" customFormat="1" ht="12" customHeight="1">
      <c r="B47" s="36"/>
      <c r="C47" s="30" t="s">
        <v>16</v>
      </c>
      <c r="D47" s="37"/>
      <c r="E47" s="37"/>
      <c r="F47" s="37"/>
      <c r="G47" s="37"/>
      <c r="H47" s="37"/>
      <c r="I47" s="129"/>
      <c r="J47" s="37"/>
      <c r="K47" s="37"/>
      <c r="L47" s="41"/>
    </row>
    <row r="48" s="1" customFormat="1" ht="16.5" customHeight="1">
      <c r="B48" s="36"/>
      <c r="C48" s="37"/>
      <c r="D48" s="37"/>
      <c r="E48" s="157" t="str">
        <f>E7</f>
        <v>Oprava komunikace na parc. č. 486 - Otaslavice</v>
      </c>
      <c r="F48" s="30"/>
      <c r="G48" s="30"/>
      <c r="H48" s="30"/>
      <c r="I48" s="129"/>
      <c r="J48" s="37"/>
      <c r="K48" s="37"/>
      <c r="L48" s="41"/>
    </row>
    <row r="49" s="1" customFormat="1" ht="12" customHeight="1">
      <c r="B49" s="36"/>
      <c r="C49" s="30" t="s">
        <v>87</v>
      </c>
      <c r="D49" s="37"/>
      <c r="E49" s="37"/>
      <c r="F49" s="37"/>
      <c r="G49" s="37"/>
      <c r="H49" s="37"/>
      <c r="I49" s="129"/>
      <c r="J49" s="37"/>
      <c r="K49" s="37"/>
      <c r="L49" s="41"/>
    </row>
    <row r="50" s="1" customFormat="1" ht="16.5" customHeight="1">
      <c r="B50" s="36"/>
      <c r="C50" s="37"/>
      <c r="D50" s="37"/>
      <c r="E50" s="62" t="str">
        <f>E9</f>
        <v>02 - Vedlejší a ostatní náklady</v>
      </c>
      <c r="F50" s="37"/>
      <c r="G50" s="37"/>
      <c r="H50" s="37"/>
      <c r="I50" s="129"/>
      <c r="J50" s="37"/>
      <c r="K50" s="37"/>
      <c r="L50" s="41"/>
    </row>
    <row r="51" s="1" customFormat="1" ht="6.96" customHeight="1">
      <c r="B51" s="36"/>
      <c r="C51" s="37"/>
      <c r="D51" s="37"/>
      <c r="E51" s="37"/>
      <c r="F51" s="37"/>
      <c r="G51" s="37"/>
      <c r="H51" s="37"/>
      <c r="I51" s="129"/>
      <c r="J51" s="37"/>
      <c r="K51" s="37"/>
      <c r="L51" s="41"/>
    </row>
    <row r="52" s="1" customFormat="1" ht="12" customHeight="1">
      <c r="B52" s="36"/>
      <c r="C52" s="30" t="s">
        <v>20</v>
      </c>
      <c r="D52" s="37"/>
      <c r="E52" s="37"/>
      <c r="F52" s="25" t="str">
        <f>F12</f>
        <v>Otaslavice</v>
      </c>
      <c r="G52" s="37"/>
      <c r="H52" s="37"/>
      <c r="I52" s="131" t="s">
        <v>22</v>
      </c>
      <c r="J52" s="65" t="str">
        <f>IF(J12="","",J12)</f>
        <v>6. 8. 2019</v>
      </c>
      <c r="K52" s="37"/>
      <c r="L52" s="41"/>
    </row>
    <row r="53" s="1" customFormat="1" ht="6.96" customHeight="1">
      <c r="B53" s="36"/>
      <c r="C53" s="37"/>
      <c r="D53" s="37"/>
      <c r="E53" s="37"/>
      <c r="F53" s="37"/>
      <c r="G53" s="37"/>
      <c r="H53" s="37"/>
      <c r="I53" s="129"/>
      <c r="J53" s="37"/>
      <c r="K53" s="37"/>
      <c r="L53" s="41"/>
    </row>
    <row r="54" s="1" customFormat="1" ht="38.55" customHeight="1">
      <c r="B54" s="36"/>
      <c r="C54" s="30" t="s">
        <v>24</v>
      </c>
      <c r="D54" s="37"/>
      <c r="E54" s="37"/>
      <c r="F54" s="25" t="str">
        <f>E15</f>
        <v>Obec Otaslavice, Otaslavice 343, 798 06 Otaslavice</v>
      </c>
      <c r="G54" s="37"/>
      <c r="H54" s="37"/>
      <c r="I54" s="131" t="s">
        <v>31</v>
      </c>
      <c r="J54" s="34" t="str">
        <f>E21</f>
        <v>Ing. Robert Šimek, Janouškova 3, 779 00 Olomouc</v>
      </c>
      <c r="K54" s="37"/>
      <c r="L54" s="41"/>
    </row>
    <row r="55" s="1" customFormat="1" ht="13.65" customHeight="1">
      <c r="B55" s="36"/>
      <c r="C55" s="30" t="s">
        <v>29</v>
      </c>
      <c r="D55" s="37"/>
      <c r="E55" s="37"/>
      <c r="F55" s="25" t="str">
        <f>IF(E18="","",E18)</f>
        <v>Vyplň údaj</v>
      </c>
      <c r="G55" s="37"/>
      <c r="H55" s="37"/>
      <c r="I55" s="131" t="s">
        <v>35</v>
      </c>
      <c r="J55" s="34" t="str">
        <f>E24</f>
        <v>Čiklová</v>
      </c>
      <c r="K55" s="37"/>
      <c r="L55" s="41"/>
    </row>
    <row r="56" s="1" customFormat="1" ht="10.32" customHeight="1">
      <c r="B56" s="36"/>
      <c r="C56" s="37"/>
      <c r="D56" s="37"/>
      <c r="E56" s="37"/>
      <c r="F56" s="37"/>
      <c r="G56" s="37"/>
      <c r="H56" s="37"/>
      <c r="I56" s="129"/>
      <c r="J56" s="37"/>
      <c r="K56" s="37"/>
      <c r="L56" s="41"/>
    </row>
    <row r="57" s="1" customFormat="1" ht="29.28" customHeight="1">
      <c r="B57" s="36"/>
      <c r="C57" s="158" t="s">
        <v>90</v>
      </c>
      <c r="D57" s="159"/>
      <c r="E57" s="159"/>
      <c r="F57" s="159"/>
      <c r="G57" s="159"/>
      <c r="H57" s="159"/>
      <c r="I57" s="160"/>
      <c r="J57" s="161" t="s">
        <v>91</v>
      </c>
      <c r="K57" s="159"/>
      <c r="L57" s="41"/>
    </row>
    <row r="58" s="1" customFormat="1" ht="10.32" customHeight="1">
      <c r="B58" s="36"/>
      <c r="C58" s="37"/>
      <c r="D58" s="37"/>
      <c r="E58" s="37"/>
      <c r="F58" s="37"/>
      <c r="G58" s="37"/>
      <c r="H58" s="37"/>
      <c r="I58" s="129"/>
      <c r="J58" s="37"/>
      <c r="K58" s="37"/>
      <c r="L58" s="41"/>
    </row>
    <row r="59" s="1" customFormat="1" ht="22.8" customHeight="1">
      <c r="B59" s="36"/>
      <c r="C59" s="162" t="s">
        <v>92</v>
      </c>
      <c r="D59" s="37"/>
      <c r="E59" s="37"/>
      <c r="F59" s="37"/>
      <c r="G59" s="37"/>
      <c r="H59" s="37"/>
      <c r="I59" s="129"/>
      <c r="J59" s="96">
        <f>J83</f>
        <v>0</v>
      </c>
      <c r="K59" s="37"/>
      <c r="L59" s="41"/>
      <c r="AU59" s="15" t="s">
        <v>93</v>
      </c>
    </row>
    <row r="60" s="7" customFormat="1" ht="24.96" customHeight="1">
      <c r="B60" s="163"/>
      <c r="C60" s="164"/>
      <c r="D60" s="165" t="s">
        <v>662</v>
      </c>
      <c r="E60" s="166"/>
      <c r="F60" s="166"/>
      <c r="G60" s="166"/>
      <c r="H60" s="166"/>
      <c r="I60" s="167"/>
      <c r="J60" s="168">
        <f>J84</f>
        <v>0</v>
      </c>
      <c r="K60" s="164"/>
      <c r="L60" s="169"/>
    </row>
    <row r="61" s="8" customFormat="1" ht="19.92" customHeight="1">
      <c r="B61" s="170"/>
      <c r="C61" s="171"/>
      <c r="D61" s="172" t="s">
        <v>663</v>
      </c>
      <c r="E61" s="173"/>
      <c r="F61" s="173"/>
      <c r="G61" s="173"/>
      <c r="H61" s="173"/>
      <c r="I61" s="174"/>
      <c r="J61" s="175">
        <f>J85</f>
        <v>0</v>
      </c>
      <c r="K61" s="171"/>
      <c r="L61" s="176"/>
    </row>
    <row r="62" s="8" customFormat="1" ht="19.92" customHeight="1">
      <c r="B62" s="170"/>
      <c r="C62" s="171"/>
      <c r="D62" s="172" t="s">
        <v>664</v>
      </c>
      <c r="E62" s="173"/>
      <c r="F62" s="173"/>
      <c r="G62" s="173"/>
      <c r="H62" s="173"/>
      <c r="I62" s="174"/>
      <c r="J62" s="175">
        <f>J99</f>
        <v>0</v>
      </c>
      <c r="K62" s="171"/>
      <c r="L62" s="176"/>
    </row>
    <row r="63" s="8" customFormat="1" ht="19.92" customHeight="1">
      <c r="B63" s="170"/>
      <c r="C63" s="171"/>
      <c r="D63" s="172" t="s">
        <v>665</v>
      </c>
      <c r="E63" s="173"/>
      <c r="F63" s="173"/>
      <c r="G63" s="173"/>
      <c r="H63" s="173"/>
      <c r="I63" s="174"/>
      <c r="J63" s="175">
        <f>J105</f>
        <v>0</v>
      </c>
      <c r="K63" s="171"/>
      <c r="L63" s="176"/>
    </row>
    <row r="64" s="1" customFormat="1" ht="21.84" customHeight="1">
      <c r="B64" s="36"/>
      <c r="C64" s="37"/>
      <c r="D64" s="37"/>
      <c r="E64" s="37"/>
      <c r="F64" s="37"/>
      <c r="G64" s="37"/>
      <c r="H64" s="37"/>
      <c r="I64" s="129"/>
      <c r="J64" s="37"/>
      <c r="K64" s="37"/>
      <c r="L64" s="41"/>
    </row>
    <row r="65" s="1" customFormat="1" ht="6.96" customHeight="1">
      <c r="B65" s="55"/>
      <c r="C65" s="56"/>
      <c r="D65" s="56"/>
      <c r="E65" s="56"/>
      <c r="F65" s="56"/>
      <c r="G65" s="56"/>
      <c r="H65" s="56"/>
      <c r="I65" s="153"/>
      <c r="J65" s="56"/>
      <c r="K65" s="56"/>
      <c r="L65" s="41"/>
    </row>
    <row r="69" s="1" customFormat="1" ht="6.96" customHeight="1">
      <c r="B69" s="57"/>
      <c r="C69" s="58"/>
      <c r="D69" s="58"/>
      <c r="E69" s="58"/>
      <c r="F69" s="58"/>
      <c r="G69" s="58"/>
      <c r="H69" s="58"/>
      <c r="I69" s="156"/>
      <c r="J69" s="58"/>
      <c r="K69" s="58"/>
      <c r="L69" s="41"/>
    </row>
    <row r="70" s="1" customFormat="1" ht="24.96" customHeight="1">
      <c r="B70" s="36"/>
      <c r="C70" s="21" t="s">
        <v>106</v>
      </c>
      <c r="D70" s="37"/>
      <c r="E70" s="37"/>
      <c r="F70" s="37"/>
      <c r="G70" s="37"/>
      <c r="H70" s="37"/>
      <c r="I70" s="129"/>
      <c r="J70" s="37"/>
      <c r="K70" s="37"/>
      <c r="L70" s="41"/>
    </row>
    <row r="71" s="1" customFormat="1" ht="6.96" customHeight="1">
      <c r="B71" s="36"/>
      <c r="C71" s="37"/>
      <c r="D71" s="37"/>
      <c r="E71" s="37"/>
      <c r="F71" s="37"/>
      <c r="G71" s="37"/>
      <c r="H71" s="37"/>
      <c r="I71" s="129"/>
      <c r="J71" s="37"/>
      <c r="K71" s="37"/>
      <c r="L71" s="41"/>
    </row>
    <row r="72" s="1" customFormat="1" ht="12" customHeight="1">
      <c r="B72" s="36"/>
      <c r="C72" s="30" t="s">
        <v>16</v>
      </c>
      <c r="D72" s="37"/>
      <c r="E72" s="37"/>
      <c r="F72" s="37"/>
      <c r="G72" s="37"/>
      <c r="H72" s="37"/>
      <c r="I72" s="129"/>
      <c r="J72" s="37"/>
      <c r="K72" s="37"/>
      <c r="L72" s="41"/>
    </row>
    <row r="73" s="1" customFormat="1" ht="16.5" customHeight="1">
      <c r="B73" s="36"/>
      <c r="C73" s="37"/>
      <c r="D73" s="37"/>
      <c r="E73" s="157" t="str">
        <f>E7</f>
        <v>Oprava komunikace na parc. č. 486 - Otaslavice</v>
      </c>
      <c r="F73" s="30"/>
      <c r="G73" s="30"/>
      <c r="H73" s="30"/>
      <c r="I73" s="129"/>
      <c r="J73" s="37"/>
      <c r="K73" s="37"/>
      <c r="L73" s="41"/>
    </row>
    <row r="74" s="1" customFormat="1" ht="12" customHeight="1">
      <c r="B74" s="36"/>
      <c r="C74" s="30" t="s">
        <v>87</v>
      </c>
      <c r="D74" s="37"/>
      <c r="E74" s="37"/>
      <c r="F74" s="37"/>
      <c r="G74" s="37"/>
      <c r="H74" s="37"/>
      <c r="I74" s="129"/>
      <c r="J74" s="37"/>
      <c r="K74" s="37"/>
      <c r="L74" s="41"/>
    </row>
    <row r="75" s="1" customFormat="1" ht="16.5" customHeight="1">
      <c r="B75" s="36"/>
      <c r="C75" s="37"/>
      <c r="D75" s="37"/>
      <c r="E75" s="62" t="str">
        <f>E9</f>
        <v>02 - Vedlejší a ostatní náklady</v>
      </c>
      <c r="F75" s="37"/>
      <c r="G75" s="37"/>
      <c r="H75" s="37"/>
      <c r="I75" s="129"/>
      <c r="J75" s="37"/>
      <c r="K75" s="37"/>
      <c r="L75" s="41"/>
    </row>
    <row r="76" s="1" customFormat="1" ht="6.96" customHeight="1">
      <c r="B76" s="36"/>
      <c r="C76" s="37"/>
      <c r="D76" s="37"/>
      <c r="E76" s="37"/>
      <c r="F76" s="37"/>
      <c r="G76" s="37"/>
      <c r="H76" s="37"/>
      <c r="I76" s="129"/>
      <c r="J76" s="37"/>
      <c r="K76" s="37"/>
      <c r="L76" s="41"/>
    </row>
    <row r="77" s="1" customFormat="1" ht="12" customHeight="1">
      <c r="B77" s="36"/>
      <c r="C77" s="30" t="s">
        <v>20</v>
      </c>
      <c r="D77" s="37"/>
      <c r="E77" s="37"/>
      <c r="F77" s="25" t="str">
        <f>F12</f>
        <v>Otaslavice</v>
      </c>
      <c r="G77" s="37"/>
      <c r="H77" s="37"/>
      <c r="I77" s="131" t="s">
        <v>22</v>
      </c>
      <c r="J77" s="65" t="str">
        <f>IF(J12="","",J12)</f>
        <v>6. 8. 2019</v>
      </c>
      <c r="K77" s="37"/>
      <c r="L77" s="41"/>
    </row>
    <row r="78" s="1" customFormat="1" ht="6.96" customHeight="1">
      <c r="B78" s="36"/>
      <c r="C78" s="37"/>
      <c r="D78" s="37"/>
      <c r="E78" s="37"/>
      <c r="F78" s="37"/>
      <c r="G78" s="37"/>
      <c r="H78" s="37"/>
      <c r="I78" s="129"/>
      <c r="J78" s="37"/>
      <c r="K78" s="37"/>
      <c r="L78" s="41"/>
    </row>
    <row r="79" s="1" customFormat="1" ht="38.55" customHeight="1">
      <c r="B79" s="36"/>
      <c r="C79" s="30" t="s">
        <v>24</v>
      </c>
      <c r="D79" s="37"/>
      <c r="E79" s="37"/>
      <c r="F79" s="25" t="str">
        <f>E15</f>
        <v>Obec Otaslavice, Otaslavice 343, 798 06 Otaslavice</v>
      </c>
      <c r="G79" s="37"/>
      <c r="H79" s="37"/>
      <c r="I79" s="131" t="s">
        <v>31</v>
      </c>
      <c r="J79" s="34" t="str">
        <f>E21</f>
        <v>Ing. Robert Šimek, Janouškova 3, 779 00 Olomouc</v>
      </c>
      <c r="K79" s="37"/>
      <c r="L79" s="41"/>
    </row>
    <row r="80" s="1" customFormat="1" ht="13.65" customHeight="1">
      <c r="B80" s="36"/>
      <c r="C80" s="30" t="s">
        <v>29</v>
      </c>
      <c r="D80" s="37"/>
      <c r="E80" s="37"/>
      <c r="F80" s="25" t="str">
        <f>IF(E18="","",E18)</f>
        <v>Vyplň údaj</v>
      </c>
      <c r="G80" s="37"/>
      <c r="H80" s="37"/>
      <c r="I80" s="131" t="s">
        <v>35</v>
      </c>
      <c r="J80" s="34" t="str">
        <f>E24</f>
        <v>Čiklová</v>
      </c>
      <c r="K80" s="37"/>
      <c r="L80" s="41"/>
    </row>
    <row r="81" s="1" customFormat="1" ht="10.32" customHeight="1">
      <c r="B81" s="36"/>
      <c r="C81" s="37"/>
      <c r="D81" s="37"/>
      <c r="E81" s="37"/>
      <c r="F81" s="37"/>
      <c r="G81" s="37"/>
      <c r="H81" s="37"/>
      <c r="I81" s="129"/>
      <c r="J81" s="37"/>
      <c r="K81" s="37"/>
      <c r="L81" s="41"/>
    </row>
    <row r="82" s="9" customFormat="1" ht="29.28" customHeight="1">
      <c r="B82" s="177"/>
      <c r="C82" s="178" t="s">
        <v>107</v>
      </c>
      <c r="D82" s="179" t="s">
        <v>57</v>
      </c>
      <c r="E82" s="179" t="s">
        <v>53</v>
      </c>
      <c r="F82" s="179" t="s">
        <v>54</v>
      </c>
      <c r="G82" s="179" t="s">
        <v>108</v>
      </c>
      <c r="H82" s="179" t="s">
        <v>109</v>
      </c>
      <c r="I82" s="180" t="s">
        <v>110</v>
      </c>
      <c r="J82" s="179" t="s">
        <v>91</v>
      </c>
      <c r="K82" s="181" t="s">
        <v>111</v>
      </c>
      <c r="L82" s="182"/>
      <c r="M82" s="86" t="s">
        <v>1</v>
      </c>
      <c r="N82" s="87" t="s">
        <v>42</v>
      </c>
      <c r="O82" s="87" t="s">
        <v>112</v>
      </c>
      <c r="P82" s="87" t="s">
        <v>113</v>
      </c>
      <c r="Q82" s="87" t="s">
        <v>114</v>
      </c>
      <c r="R82" s="87" t="s">
        <v>115</v>
      </c>
      <c r="S82" s="87" t="s">
        <v>116</v>
      </c>
      <c r="T82" s="88" t="s">
        <v>117</v>
      </c>
    </row>
    <row r="83" s="1" customFormat="1" ht="22.8" customHeight="1">
      <c r="B83" s="36"/>
      <c r="C83" s="93" t="s">
        <v>118</v>
      </c>
      <c r="D83" s="37"/>
      <c r="E83" s="37"/>
      <c r="F83" s="37"/>
      <c r="G83" s="37"/>
      <c r="H83" s="37"/>
      <c r="I83" s="129"/>
      <c r="J83" s="183">
        <f>BK83</f>
        <v>0</v>
      </c>
      <c r="K83" s="37"/>
      <c r="L83" s="41"/>
      <c r="M83" s="89"/>
      <c r="N83" s="90"/>
      <c r="O83" s="90"/>
      <c r="P83" s="184">
        <f>P84</f>
        <v>0</v>
      </c>
      <c r="Q83" s="90"/>
      <c r="R83" s="184">
        <f>R84</f>
        <v>0</v>
      </c>
      <c r="S83" s="90"/>
      <c r="T83" s="185">
        <f>T84</f>
        <v>0</v>
      </c>
      <c r="AT83" s="15" t="s">
        <v>71</v>
      </c>
      <c r="AU83" s="15" t="s">
        <v>93</v>
      </c>
      <c r="BK83" s="186">
        <f>BK84</f>
        <v>0</v>
      </c>
    </row>
    <row r="84" s="10" customFormat="1" ht="25.92" customHeight="1">
      <c r="B84" s="187"/>
      <c r="C84" s="188"/>
      <c r="D84" s="189" t="s">
        <v>71</v>
      </c>
      <c r="E84" s="190" t="s">
        <v>666</v>
      </c>
      <c r="F84" s="190" t="s">
        <v>667</v>
      </c>
      <c r="G84" s="188"/>
      <c r="H84" s="188"/>
      <c r="I84" s="191"/>
      <c r="J84" s="192">
        <f>BK84</f>
        <v>0</v>
      </c>
      <c r="K84" s="188"/>
      <c r="L84" s="193"/>
      <c r="M84" s="194"/>
      <c r="N84" s="195"/>
      <c r="O84" s="195"/>
      <c r="P84" s="196">
        <f>P85+P99+P105</f>
        <v>0</v>
      </c>
      <c r="Q84" s="195"/>
      <c r="R84" s="196">
        <f>R85+R99+R105</f>
        <v>0</v>
      </c>
      <c r="S84" s="195"/>
      <c r="T84" s="197">
        <f>T85+T99+T105</f>
        <v>0</v>
      </c>
      <c r="AR84" s="198" t="s">
        <v>159</v>
      </c>
      <c r="AT84" s="199" t="s">
        <v>71</v>
      </c>
      <c r="AU84" s="199" t="s">
        <v>72</v>
      </c>
      <c r="AY84" s="198" t="s">
        <v>121</v>
      </c>
      <c r="BK84" s="200">
        <f>BK85+BK99+BK105</f>
        <v>0</v>
      </c>
    </row>
    <row r="85" s="10" customFormat="1" ht="22.8" customHeight="1">
      <c r="B85" s="187"/>
      <c r="C85" s="188"/>
      <c r="D85" s="189" t="s">
        <v>71</v>
      </c>
      <c r="E85" s="201" t="s">
        <v>668</v>
      </c>
      <c r="F85" s="201" t="s">
        <v>669</v>
      </c>
      <c r="G85" s="188"/>
      <c r="H85" s="188"/>
      <c r="I85" s="191"/>
      <c r="J85" s="202">
        <f>BK85</f>
        <v>0</v>
      </c>
      <c r="K85" s="188"/>
      <c r="L85" s="193"/>
      <c r="M85" s="194"/>
      <c r="N85" s="195"/>
      <c r="O85" s="195"/>
      <c r="P85" s="196">
        <f>SUM(P86:P98)</f>
        <v>0</v>
      </c>
      <c r="Q85" s="195"/>
      <c r="R85" s="196">
        <f>SUM(R86:R98)</f>
        <v>0</v>
      </c>
      <c r="S85" s="195"/>
      <c r="T85" s="197">
        <f>SUM(T86:T98)</f>
        <v>0</v>
      </c>
      <c r="AR85" s="198" t="s">
        <v>159</v>
      </c>
      <c r="AT85" s="199" t="s">
        <v>71</v>
      </c>
      <c r="AU85" s="199" t="s">
        <v>79</v>
      </c>
      <c r="AY85" s="198" t="s">
        <v>121</v>
      </c>
      <c r="BK85" s="200">
        <f>SUM(BK86:BK98)</f>
        <v>0</v>
      </c>
    </row>
    <row r="86" s="1" customFormat="1" ht="16.5" customHeight="1">
      <c r="B86" s="36"/>
      <c r="C86" s="203" t="s">
        <v>79</v>
      </c>
      <c r="D86" s="203" t="s">
        <v>123</v>
      </c>
      <c r="E86" s="204" t="s">
        <v>670</v>
      </c>
      <c r="F86" s="205" t="s">
        <v>671</v>
      </c>
      <c r="G86" s="206" t="s">
        <v>672</v>
      </c>
      <c r="H86" s="207">
        <v>1</v>
      </c>
      <c r="I86" s="208"/>
      <c r="J86" s="209">
        <f>ROUND(I86*H86,2)</f>
        <v>0</v>
      </c>
      <c r="K86" s="205" t="s">
        <v>127</v>
      </c>
      <c r="L86" s="41"/>
      <c r="M86" s="210" t="s">
        <v>1</v>
      </c>
      <c r="N86" s="211" t="s">
        <v>43</v>
      </c>
      <c r="O86" s="77"/>
      <c r="P86" s="212">
        <f>O86*H86</f>
        <v>0</v>
      </c>
      <c r="Q86" s="212">
        <v>0</v>
      </c>
      <c r="R86" s="212">
        <f>Q86*H86</f>
        <v>0</v>
      </c>
      <c r="S86" s="212">
        <v>0</v>
      </c>
      <c r="T86" s="213">
        <f>S86*H86</f>
        <v>0</v>
      </c>
      <c r="AR86" s="15" t="s">
        <v>673</v>
      </c>
      <c r="AT86" s="15" t="s">
        <v>123</v>
      </c>
      <c r="AU86" s="15" t="s">
        <v>81</v>
      </c>
      <c r="AY86" s="15" t="s">
        <v>121</v>
      </c>
      <c r="BE86" s="214">
        <f>IF(N86="základní",J86,0)</f>
        <v>0</v>
      </c>
      <c r="BF86" s="214">
        <f>IF(N86="snížená",J86,0)</f>
        <v>0</v>
      </c>
      <c r="BG86" s="214">
        <f>IF(N86="zákl. přenesená",J86,0)</f>
        <v>0</v>
      </c>
      <c r="BH86" s="214">
        <f>IF(N86="sníž. přenesená",J86,0)</f>
        <v>0</v>
      </c>
      <c r="BI86" s="214">
        <f>IF(N86="nulová",J86,0)</f>
        <v>0</v>
      </c>
      <c r="BJ86" s="15" t="s">
        <v>79</v>
      </c>
      <c r="BK86" s="214">
        <f>ROUND(I86*H86,2)</f>
        <v>0</v>
      </c>
      <c r="BL86" s="15" t="s">
        <v>673</v>
      </c>
      <c r="BM86" s="15" t="s">
        <v>674</v>
      </c>
    </row>
    <row r="87" s="1" customFormat="1">
      <c r="B87" s="36"/>
      <c r="C87" s="37"/>
      <c r="D87" s="215" t="s">
        <v>130</v>
      </c>
      <c r="E87" s="37"/>
      <c r="F87" s="216" t="s">
        <v>675</v>
      </c>
      <c r="G87" s="37"/>
      <c r="H87" s="37"/>
      <c r="I87" s="129"/>
      <c r="J87" s="37"/>
      <c r="K87" s="37"/>
      <c r="L87" s="41"/>
      <c r="M87" s="217"/>
      <c r="N87" s="77"/>
      <c r="O87" s="77"/>
      <c r="P87" s="77"/>
      <c r="Q87" s="77"/>
      <c r="R87" s="77"/>
      <c r="S87" s="77"/>
      <c r="T87" s="78"/>
      <c r="AT87" s="15" t="s">
        <v>130</v>
      </c>
      <c r="AU87" s="15" t="s">
        <v>81</v>
      </c>
    </row>
    <row r="88" s="11" customFormat="1">
      <c r="B88" s="219"/>
      <c r="C88" s="220"/>
      <c r="D88" s="215" t="s">
        <v>134</v>
      </c>
      <c r="E88" s="221" t="s">
        <v>1</v>
      </c>
      <c r="F88" s="222" t="s">
        <v>676</v>
      </c>
      <c r="G88" s="220"/>
      <c r="H88" s="221" t="s">
        <v>1</v>
      </c>
      <c r="I88" s="223"/>
      <c r="J88" s="220"/>
      <c r="K88" s="220"/>
      <c r="L88" s="224"/>
      <c r="M88" s="225"/>
      <c r="N88" s="226"/>
      <c r="O88" s="226"/>
      <c r="P88" s="226"/>
      <c r="Q88" s="226"/>
      <c r="R88" s="226"/>
      <c r="S88" s="226"/>
      <c r="T88" s="227"/>
      <c r="AT88" s="228" t="s">
        <v>134</v>
      </c>
      <c r="AU88" s="228" t="s">
        <v>81</v>
      </c>
      <c r="AV88" s="11" t="s">
        <v>79</v>
      </c>
      <c r="AW88" s="11" t="s">
        <v>34</v>
      </c>
      <c r="AX88" s="11" t="s">
        <v>72</v>
      </c>
      <c r="AY88" s="228" t="s">
        <v>121</v>
      </c>
    </row>
    <row r="89" s="11" customFormat="1">
      <c r="B89" s="219"/>
      <c r="C89" s="220"/>
      <c r="D89" s="215" t="s">
        <v>134</v>
      </c>
      <c r="E89" s="221" t="s">
        <v>1</v>
      </c>
      <c r="F89" s="222" t="s">
        <v>677</v>
      </c>
      <c r="G89" s="220"/>
      <c r="H89" s="221" t="s">
        <v>1</v>
      </c>
      <c r="I89" s="223"/>
      <c r="J89" s="220"/>
      <c r="K89" s="220"/>
      <c r="L89" s="224"/>
      <c r="M89" s="225"/>
      <c r="N89" s="226"/>
      <c r="O89" s="226"/>
      <c r="P89" s="226"/>
      <c r="Q89" s="226"/>
      <c r="R89" s="226"/>
      <c r="S89" s="226"/>
      <c r="T89" s="227"/>
      <c r="AT89" s="228" t="s">
        <v>134</v>
      </c>
      <c r="AU89" s="228" t="s">
        <v>81</v>
      </c>
      <c r="AV89" s="11" t="s">
        <v>79</v>
      </c>
      <c r="AW89" s="11" t="s">
        <v>34</v>
      </c>
      <c r="AX89" s="11" t="s">
        <v>72</v>
      </c>
      <c r="AY89" s="228" t="s">
        <v>121</v>
      </c>
    </row>
    <row r="90" s="12" customFormat="1">
      <c r="B90" s="229"/>
      <c r="C90" s="230"/>
      <c r="D90" s="215" t="s">
        <v>134</v>
      </c>
      <c r="E90" s="231" t="s">
        <v>1</v>
      </c>
      <c r="F90" s="232" t="s">
        <v>597</v>
      </c>
      <c r="G90" s="230"/>
      <c r="H90" s="233">
        <v>1</v>
      </c>
      <c r="I90" s="234"/>
      <c r="J90" s="230"/>
      <c r="K90" s="230"/>
      <c r="L90" s="235"/>
      <c r="M90" s="236"/>
      <c r="N90" s="237"/>
      <c r="O90" s="237"/>
      <c r="P90" s="237"/>
      <c r="Q90" s="237"/>
      <c r="R90" s="237"/>
      <c r="S90" s="237"/>
      <c r="T90" s="238"/>
      <c r="AT90" s="239" t="s">
        <v>134</v>
      </c>
      <c r="AU90" s="239" t="s">
        <v>81</v>
      </c>
      <c r="AV90" s="12" t="s">
        <v>81</v>
      </c>
      <c r="AW90" s="12" t="s">
        <v>34</v>
      </c>
      <c r="AX90" s="12" t="s">
        <v>79</v>
      </c>
      <c r="AY90" s="239" t="s">
        <v>121</v>
      </c>
    </row>
    <row r="91" s="1" customFormat="1" ht="16.5" customHeight="1">
      <c r="B91" s="36"/>
      <c r="C91" s="203" t="s">
        <v>81</v>
      </c>
      <c r="D91" s="203" t="s">
        <v>123</v>
      </c>
      <c r="E91" s="204" t="s">
        <v>678</v>
      </c>
      <c r="F91" s="205" t="s">
        <v>679</v>
      </c>
      <c r="G91" s="206" t="s">
        <v>672</v>
      </c>
      <c r="H91" s="207">
        <v>1</v>
      </c>
      <c r="I91" s="208"/>
      <c r="J91" s="209">
        <f>ROUND(I91*H91,2)</f>
        <v>0</v>
      </c>
      <c r="K91" s="205" t="s">
        <v>127</v>
      </c>
      <c r="L91" s="41"/>
      <c r="M91" s="210" t="s">
        <v>1</v>
      </c>
      <c r="N91" s="211" t="s">
        <v>43</v>
      </c>
      <c r="O91" s="77"/>
      <c r="P91" s="212">
        <f>O91*H91</f>
        <v>0</v>
      </c>
      <c r="Q91" s="212">
        <v>0</v>
      </c>
      <c r="R91" s="212">
        <f>Q91*H91</f>
        <v>0</v>
      </c>
      <c r="S91" s="212">
        <v>0</v>
      </c>
      <c r="T91" s="213">
        <f>S91*H91</f>
        <v>0</v>
      </c>
      <c r="AR91" s="15" t="s">
        <v>673</v>
      </c>
      <c r="AT91" s="15" t="s">
        <v>123</v>
      </c>
      <c r="AU91" s="15" t="s">
        <v>81</v>
      </c>
      <c r="AY91" s="15" t="s">
        <v>121</v>
      </c>
      <c r="BE91" s="214">
        <f>IF(N91="základní",J91,0)</f>
        <v>0</v>
      </c>
      <c r="BF91" s="214">
        <f>IF(N91="snížená",J91,0)</f>
        <v>0</v>
      </c>
      <c r="BG91" s="214">
        <f>IF(N91="zákl. přenesená",J91,0)</f>
        <v>0</v>
      </c>
      <c r="BH91" s="214">
        <f>IF(N91="sníž. přenesená",J91,0)</f>
        <v>0</v>
      </c>
      <c r="BI91" s="214">
        <f>IF(N91="nulová",J91,0)</f>
        <v>0</v>
      </c>
      <c r="BJ91" s="15" t="s">
        <v>79</v>
      </c>
      <c r="BK91" s="214">
        <f>ROUND(I91*H91,2)</f>
        <v>0</v>
      </c>
      <c r="BL91" s="15" t="s">
        <v>673</v>
      </c>
      <c r="BM91" s="15" t="s">
        <v>680</v>
      </c>
    </row>
    <row r="92" s="1" customFormat="1">
      <c r="B92" s="36"/>
      <c r="C92" s="37"/>
      <c r="D92" s="215" t="s">
        <v>130</v>
      </c>
      <c r="E92" s="37"/>
      <c r="F92" s="216" t="s">
        <v>679</v>
      </c>
      <c r="G92" s="37"/>
      <c r="H92" s="37"/>
      <c r="I92" s="129"/>
      <c r="J92" s="37"/>
      <c r="K92" s="37"/>
      <c r="L92" s="41"/>
      <c r="M92" s="217"/>
      <c r="N92" s="77"/>
      <c r="O92" s="77"/>
      <c r="P92" s="77"/>
      <c r="Q92" s="77"/>
      <c r="R92" s="77"/>
      <c r="S92" s="77"/>
      <c r="T92" s="78"/>
      <c r="AT92" s="15" t="s">
        <v>130</v>
      </c>
      <c r="AU92" s="15" t="s">
        <v>81</v>
      </c>
    </row>
    <row r="93" s="12" customFormat="1">
      <c r="B93" s="229"/>
      <c r="C93" s="230"/>
      <c r="D93" s="215" t="s">
        <v>134</v>
      </c>
      <c r="E93" s="231" t="s">
        <v>1</v>
      </c>
      <c r="F93" s="232" t="s">
        <v>681</v>
      </c>
      <c r="G93" s="230"/>
      <c r="H93" s="233">
        <v>1</v>
      </c>
      <c r="I93" s="234"/>
      <c r="J93" s="230"/>
      <c r="K93" s="230"/>
      <c r="L93" s="235"/>
      <c r="M93" s="236"/>
      <c r="N93" s="237"/>
      <c r="O93" s="237"/>
      <c r="P93" s="237"/>
      <c r="Q93" s="237"/>
      <c r="R93" s="237"/>
      <c r="S93" s="237"/>
      <c r="T93" s="238"/>
      <c r="AT93" s="239" t="s">
        <v>134</v>
      </c>
      <c r="AU93" s="239" t="s">
        <v>81</v>
      </c>
      <c r="AV93" s="12" t="s">
        <v>81</v>
      </c>
      <c r="AW93" s="12" t="s">
        <v>34</v>
      </c>
      <c r="AX93" s="12" t="s">
        <v>79</v>
      </c>
      <c r="AY93" s="239" t="s">
        <v>121</v>
      </c>
    </row>
    <row r="94" s="1" customFormat="1" ht="16.5" customHeight="1">
      <c r="B94" s="36"/>
      <c r="C94" s="203" t="s">
        <v>144</v>
      </c>
      <c r="D94" s="203" t="s">
        <v>123</v>
      </c>
      <c r="E94" s="204" t="s">
        <v>682</v>
      </c>
      <c r="F94" s="205" t="s">
        <v>683</v>
      </c>
      <c r="G94" s="206" t="s">
        <v>672</v>
      </c>
      <c r="H94" s="207">
        <v>1</v>
      </c>
      <c r="I94" s="208"/>
      <c r="J94" s="209">
        <f>ROUND(I94*H94,2)</f>
        <v>0</v>
      </c>
      <c r="K94" s="205" t="s">
        <v>127</v>
      </c>
      <c r="L94" s="41"/>
      <c r="M94" s="210" t="s">
        <v>1</v>
      </c>
      <c r="N94" s="211" t="s">
        <v>43</v>
      </c>
      <c r="O94" s="77"/>
      <c r="P94" s="212">
        <f>O94*H94</f>
        <v>0</v>
      </c>
      <c r="Q94" s="212">
        <v>0</v>
      </c>
      <c r="R94" s="212">
        <f>Q94*H94</f>
        <v>0</v>
      </c>
      <c r="S94" s="212">
        <v>0</v>
      </c>
      <c r="T94" s="213">
        <f>S94*H94</f>
        <v>0</v>
      </c>
      <c r="AR94" s="15" t="s">
        <v>673</v>
      </c>
      <c r="AT94" s="15" t="s">
        <v>123</v>
      </c>
      <c r="AU94" s="15" t="s">
        <v>81</v>
      </c>
      <c r="AY94" s="15" t="s">
        <v>121</v>
      </c>
      <c r="BE94" s="214">
        <f>IF(N94="základní",J94,0)</f>
        <v>0</v>
      </c>
      <c r="BF94" s="214">
        <f>IF(N94="snížená",J94,0)</f>
        <v>0</v>
      </c>
      <c r="BG94" s="214">
        <f>IF(N94="zákl. přenesená",J94,0)</f>
        <v>0</v>
      </c>
      <c r="BH94" s="214">
        <f>IF(N94="sníž. přenesená",J94,0)</f>
        <v>0</v>
      </c>
      <c r="BI94" s="214">
        <f>IF(N94="nulová",J94,0)</f>
        <v>0</v>
      </c>
      <c r="BJ94" s="15" t="s">
        <v>79</v>
      </c>
      <c r="BK94" s="214">
        <f>ROUND(I94*H94,2)</f>
        <v>0</v>
      </c>
      <c r="BL94" s="15" t="s">
        <v>673</v>
      </c>
      <c r="BM94" s="15" t="s">
        <v>684</v>
      </c>
    </row>
    <row r="95" s="1" customFormat="1">
      <c r="B95" s="36"/>
      <c r="C95" s="37"/>
      <c r="D95" s="215" t="s">
        <v>130</v>
      </c>
      <c r="E95" s="37"/>
      <c r="F95" s="216" t="s">
        <v>683</v>
      </c>
      <c r="G95" s="37"/>
      <c r="H95" s="37"/>
      <c r="I95" s="129"/>
      <c r="J95" s="37"/>
      <c r="K95" s="37"/>
      <c r="L95" s="41"/>
      <c r="M95" s="217"/>
      <c r="N95" s="77"/>
      <c r="O95" s="77"/>
      <c r="P95" s="77"/>
      <c r="Q95" s="77"/>
      <c r="R95" s="77"/>
      <c r="S95" s="77"/>
      <c r="T95" s="78"/>
      <c r="AT95" s="15" t="s">
        <v>130</v>
      </c>
      <c r="AU95" s="15" t="s">
        <v>81</v>
      </c>
    </row>
    <row r="96" s="12" customFormat="1">
      <c r="B96" s="229"/>
      <c r="C96" s="230"/>
      <c r="D96" s="215" t="s">
        <v>134</v>
      </c>
      <c r="E96" s="231" t="s">
        <v>1</v>
      </c>
      <c r="F96" s="232" t="s">
        <v>685</v>
      </c>
      <c r="G96" s="230"/>
      <c r="H96" s="233">
        <v>1</v>
      </c>
      <c r="I96" s="234"/>
      <c r="J96" s="230"/>
      <c r="K96" s="230"/>
      <c r="L96" s="235"/>
      <c r="M96" s="236"/>
      <c r="N96" s="237"/>
      <c r="O96" s="237"/>
      <c r="P96" s="237"/>
      <c r="Q96" s="237"/>
      <c r="R96" s="237"/>
      <c r="S96" s="237"/>
      <c r="T96" s="238"/>
      <c r="AT96" s="239" t="s">
        <v>134</v>
      </c>
      <c r="AU96" s="239" t="s">
        <v>81</v>
      </c>
      <c r="AV96" s="12" t="s">
        <v>81</v>
      </c>
      <c r="AW96" s="12" t="s">
        <v>34</v>
      </c>
      <c r="AX96" s="12" t="s">
        <v>79</v>
      </c>
      <c r="AY96" s="239" t="s">
        <v>121</v>
      </c>
    </row>
    <row r="97" s="1" customFormat="1" ht="16.5" customHeight="1">
      <c r="B97" s="36"/>
      <c r="C97" s="203" t="s">
        <v>128</v>
      </c>
      <c r="D97" s="203" t="s">
        <v>123</v>
      </c>
      <c r="E97" s="204" t="s">
        <v>686</v>
      </c>
      <c r="F97" s="205" t="s">
        <v>687</v>
      </c>
      <c r="G97" s="206" t="s">
        <v>672</v>
      </c>
      <c r="H97" s="207">
        <v>1</v>
      </c>
      <c r="I97" s="208"/>
      <c r="J97" s="209">
        <f>ROUND(I97*H97,2)</f>
        <v>0</v>
      </c>
      <c r="K97" s="205" t="s">
        <v>127</v>
      </c>
      <c r="L97" s="41"/>
      <c r="M97" s="210" t="s">
        <v>1</v>
      </c>
      <c r="N97" s="211" t="s">
        <v>43</v>
      </c>
      <c r="O97" s="77"/>
      <c r="P97" s="212">
        <f>O97*H97</f>
        <v>0</v>
      </c>
      <c r="Q97" s="212">
        <v>0</v>
      </c>
      <c r="R97" s="212">
        <f>Q97*H97</f>
        <v>0</v>
      </c>
      <c r="S97" s="212">
        <v>0</v>
      </c>
      <c r="T97" s="213">
        <f>S97*H97</f>
        <v>0</v>
      </c>
      <c r="AR97" s="15" t="s">
        <v>673</v>
      </c>
      <c r="AT97" s="15" t="s">
        <v>123</v>
      </c>
      <c r="AU97" s="15" t="s">
        <v>81</v>
      </c>
      <c r="AY97" s="15" t="s">
        <v>121</v>
      </c>
      <c r="BE97" s="214">
        <f>IF(N97="základní",J97,0)</f>
        <v>0</v>
      </c>
      <c r="BF97" s="214">
        <f>IF(N97="snížená",J97,0)</f>
        <v>0</v>
      </c>
      <c r="BG97" s="214">
        <f>IF(N97="zákl. přenesená",J97,0)</f>
        <v>0</v>
      </c>
      <c r="BH97" s="214">
        <f>IF(N97="sníž. přenesená",J97,0)</f>
        <v>0</v>
      </c>
      <c r="BI97" s="214">
        <f>IF(N97="nulová",J97,0)</f>
        <v>0</v>
      </c>
      <c r="BJ97" s="15" t="s">
        <v>79</v>
      </c>
      <c r="BK97" s="214">
        <f>ROUND(I97*H97,2)</f>
        <v>0</v>
      </c>
      <c r="BL97" s="15" t="s">
        <v>673</v>
      </c>
      <c r="BM97" s="15" t="s">
        <v>688</v>
      </c>
    </row>
    <row r="98" s="1" customFormat="1">
      <c r="B98" s="36"/>
      <c r="C98" s="37"/>
      <c r="D98" s="215" t="s">
        <v>130</v>
      </c>
      <c r="E98" s="37"/>
      <c r="F98" s="216" t="s">
        <v>687</v>
      </c>
      <c r="G98" s="37"/>
      <c r="H98" s="37"/>
      <c r="I98" s="129"/>
      <c r="J98" s="37"/>
      <c r="K98" s="37"/>
      <c r="L98" s="41"/>
      <c r="M98" s="217"/>
      <c r="N98" s="77"/>
      <c r="O98" s="77"/>
      <c r="P98" s="77"/>
      <c r="Q98" s="77"/>
      <c r="R98" s="77"/>
      <c r="S98" s="77"/>
      <c r="T98" s="78"/>
      <c r="AT98" s="15" t="s">
        <v>130</v>
      </c>
      <c r="AU98" s="15" t="s">
        <v>81</v>
      </c>
    </row>
    <row r="99" s="10" customFormat="1" ht="22.8" customHeight="1">
      <c r="B99" s="187"/>
      <c r="C99" s="188"/>
      <c r="D99" s="189" t="s">
        <v>71</v>
      </c>
      <c r="E99" s="201" t="s">
        <v>689</v>
      </c>
      <c r="F99" s="201" t="s">
        <v>690</v>
      </c>
      <c r="G99" s="188"/>
      <c r="H99" s="188"/>
      <c r="I99" s="191"/>
      <c r="J99" s="202">
        <f>BK99</f>
        <v>0</v>
      </c>
      <c r="K99" s="188"/>
      <c r="L99" s="193"/>
      <c r="M99" s="194"/>
      <c r="N99" s="195"/>
      <c r="O99" s="195"/>
      <c r="P99" s="196">
        <f>SUM(P100:P104)</f>
        <v>0</v>
      </c>
      <c r="Q99" s="195"/>
      <c r="R99" s="196">
        <f>SUM(R100:R104)</f>
        <v>0</v>
      </c>
      <c r="S99" s="195"/>
      <c r="T99" s="197">
        <f>SUM(T100:T104)</f>
        <v>0</v>
      </c>
      <c r="AR99" s="198" t="s">
        <v>159</v>
      </c>
      <c r="AT99" s="199" t="s">
        <v>71</v>
      </c>
      <c r="AU99" s="199" t="s">
        <v>79</v>
      </c>
      <c r="AY99" s="198" t="s">
        <v>121</v>
      </c>
      <c r="BK99" s="200">
        <f>SUM(BK100:BK104)</f>
        <v>0</v>
      </c>
    </row>
    <row r="100" s="1" customFormat="1" ht="16.5" customHeight="1">
      <c r="B100" s="36"/>
      <c r="C100" s="203" t="s">
        <v>159</v>
      </c>
      <c r="D100" s="203" t="s">
        <v>123</v>
      </c>
      <c r="E100" s="204" t="s">
        <v>691</v>
      </c>
      <c r="F100" s="205" t="s">
        <v>690</v>
      </c>
      <c r="G100" s="206" t="s">
        <v>672</v>
      </c>
      <c r="H100" s="207">
        <v>1</v>
      </c>
      <c r="I100" s="208"/>
      <c r="J100" s="209">
        <f>ROUND(I100*H100,2)</f>
        <v>0</v>
      </c>
      <c r="K100" s="205" t="s">
        <v>127</v>
      </c>
      <c r="L100" s="41"/>
      <c r="M100" s="210" t="s">
        <v>1</v>
      </c>
      <c r="N100" s="211" t="s">
        <v>43</v>
      </c>
      <c r="O100" s="77"/>
      <c r="P100" s="212">
        <f>O100*H100</f>
        <v>0</v>
      </c>
      <c r="Q100" s="212">
        <v>0</v>
      </c>
      <c r="R100" s="212">
        <f>Q100*H100</f>
        <v>0</v>
      </c>
      <c r="S100" s="212">
        <v>0</v>
      </c>
      <c r="T100" s="213">
        <f>S100*H100</f>
        <v>0</v>
      </c>
      <c r="AR100" s="15" t="s">
        <v>673</v>
      </c>
      <c r="AT100" s="15" t="s">
        <v>123</v>
      </c>
      <c r="AU100" s="15" t="s">
        <v>81</v>
      </c>
      <c r="AY100" s="15" t="s">
        <v>121</v>
      </c>
      <c r="BE100" s="214">
        <f>IF(N100="základní",J100,0)</f>
        <v>0</v>
      </c>
      <c r="BF100" s="214">
        <f>IF(N100="snížená",J100,0)</f>
        <v>0</v>
      </c>
      <c r="BG100" s="214">
        <f>IF(N100="zákl. přenesená",J100,0)</f>
        <v>0</v>
      </c>
      <c r="BH100" s="214">
        <f>IF(N100="sníž. přenesená",J100,0)</f>
        <v>0</v>
      </c>
      <c r="BI100" s="214">
        <f>IF(N100="nulová",J100,0)</f>
        <v>0</v>
      </c>
      <c r="BJ100" s="15" t="s">
        <v>79</v>
      </c>
      <c r="BK100" s="214">
        <f>ROUND(I100*H100,2)</f>
        <v>0</v>
      </c>
      <c r="BL100" s="15" t="s">
        <v>673</v>
      </c>
      <c r="BM100" s="15" t="s">
        <v>692</v>
      </c>
    </row>
    <row r="101" s="1" customFormat="1">
      <c r="B101" s="36"/>
      <c r="C101" s="37"/>
      <c r="D101" s="215" t="s">
        <v>130</v>
      </c>
      <c r="E101" s="37"/>
      <c r="F101" s="216" t="s">
        <v>690</v>
      </c>
      <c r="G101" s="37"/>
      <c r="H101" s="37"/>
      <c r="I101" s="129"/>
      <c r="J101" s="37"/>
      <c r="K101" s="37"/>
      <c r="L101" s="41"/>
      <c r="M101" s="217"/>
      <c r="N101" s="77"/>
      <c r="O101" s="77"/>
      <c r="P101" s="77"/>
      <c r="Q101" s="77"/>
      <c r="R101" s="77"/>
      <c r="S101" s="77"/>
      <c r="T101" s="78"/>
      <c r="AT101" s="15" t="s">
        <v>130</v>
      </c>
      <c r="AU101" s="15" t="s">
        <v>81</v>
      </c>
    </row>
    <row r="102" s="1" customFormat="1" ht="16.5" customHeight="1">
      <c r="B102" s="36"/>
      <c r="C102" s="203" t="s">
        <v>166</v>
      </c>
      <c r="D102" s="203" t="s">
        <v>123</v>
      </c>
      <c r="E102" s="204" t="s">
        <v>693</v>
      </c>
      <c r="F102" s="205" t="s">
        <v>694</v>
      </c>
      <c r="G102" s="206" t="s">
        <v>672</v>
      </c>
      <c r="H102" s="207">
        <v>1</v>
      </c>
      <c r="I102" s="208"/>
      <c r="J102" s="209">
        <f>ROUND(I102*H102,2)</f>
        <v>0</v>
      </c>
      <c r="K102" s="205" t="s">
        <v>127</v>
      </c>
      <c r="L102" s="41"/>
      <c r="M102" s="210" t="s">
        <v>1</v>
      </c>
      <c r="N102" s="211" t="s">
        <v>43</v>
      </c>
      <c r="O102" s="77"/>
      <c r="P102" s="212">
        <f>O102*H102</f>
        <v>0</v>
      </c>
      <c r="Q102" s="212">
        <v>0</v>
      </c>
      <c r="R102" s="212">
        <f>Q102*H102</f>
        <v>0</v>
      </c>
      <c r="S102" s="212">
        <v>0</v>
      </c>
      <c r="T102" s="213">
        <f>S102*H102</f>
        <v>0</v>
      </c>
      <c r="AR102" s="15" t="s">
        <v>673</v>
      </c>
      <c r="AT102" s="15" t="s">
        <v>123</v>
      </c>
      <c r="AU102" s="15" t="s">
        <v>81</v>
      </c>
      <c r="AY102" s="15" t="s">
        <v>121</v>
      </c>
      <c r="BE102" s="214">
        <f>IF(N102="základní",J102,0)</f>
        <v>0</v>
      </c>
      <c r="BF102" s="214">
        <f>IF(N102="snížená",J102,0)</f>
        <v>0</v>
      </c>
      <c r="BG102" s="214">
        <f>IF(N102="zákl. přenesená",J102,0)</f>
        <v>0</v>
      </c>
      <c r="BH102" s="214">
        <f>IF(N102="sníž. přenesená",J102,0)</f>
        <v>0</v>
      </c>
      <c r="BI102" s="214">
        <f>IF(N102="nulová",J102,0)</f>
        <v>0</v>
      </c>
      <c r="BJ102" s="15" t="s">
        <v>79</v>
      </c>
      <c r="BK102" s="214">
        <f>ROUND(I102*H102,2)</f>
        <v>0</v>
      </c>
      <c r="BL102" s="15" t="s">
        <v>673</v>
      </c>
      <c r="BM102" s="15" t="s">
        <v>695</v>
      </c>
    </row>
    <row r="103" s="1" customFormat="1">
      <c r="B103" s="36"/>
      <c r="C103" s="37"/>
      <c r="D103" s="215" t="s">
        <v>130</v>
      </c>
      <c r="E103" s="37"/>
      <c r="F103" s="216" t="s">
        <v>694</v>
      </c>
      <c r="G103" s="37"/>
      <c r="H103" s="37"/>
      <c r="I103" s="129"/>
      <c r="J103" s="37"/>
      <c r="K103" s="37"/>
      <c r="L103" s="41"/>
      <c r="M103" s="217"/>
      <c r="N103" s="77"/>
      <c r="O103" s="77"/>
      <c r="P103" s="77"/>
      <c r="Q103" s="77"/>
      <c r="R103" s="77"/>
      <c r="S103" s="77"/>
      <c r="T103" s="78"/>
      <c r="AT103" s="15" t="s">
        <v>130</v>
      </c>
      <c r="AU103" s="15" t="s">
        <v>81</v>
      </c>
    </row>
    <row r="104" s="12" customFormat="1">
      <c r="B104" s="229"/>
      <c r="C104" s="230"/>
      <c r="D104" s="215" t="s">
        <v>134</v>
      </c>
      <c r="E104" s="231" t="s">
        <v>1</v>
      </c>
      <c r="F104" s="232" t="s">
        <v>696</v>
      </c>
      <c r="G104" s="230"/>
      <c r="H104" s="233">
        <v>1</v>
      </c>
      <c r="I104" s="234"/>
      <c r="J104" s="230"/>
      <c r="K104" s="230"/>
      <c r="L104" s="235"/>
      <c r="M104" s="236"/>
      <c r="N104" s="237"/>
      <c r="O104" s="237"/>
      <c r="P104" s="237"/>
      <c r="Q104" s="237"/>
      <c r="R104" s="237"/>
      <c r="S104" s="237"/>
      <c r="T104" s="238"/>
      <c r="AT104" s="239" t="s">
        <v>134</v>
      </c>
      <c r="AU104" s="239" t="s">
        <v>81</v>
      </c>
      <c r="AV104" s="12" t="s">
        <v>81</v>
      </c>
      <c r="AW104" s="12" t="s">
        <v>34</v>
      </c>
      <c r="AX104" s="12" t="s">
        <v>79</v>
      </c>
      <c r="AY104" s="239" t="s">
        <v>121</v>
      </c>
    </row>
    <row r="105" s="10" customFormat="1" ht="22.8" customHeight="1">
      <c r="B105" s="187"/>
      <c r="C105" s="188"/>
      <c r="D105" s="189" t="s">
        <v>71</v>
      </c>
      <c r="E105" s="201" t="s">
        <v>697</v>
      </c>
      <c r="F105" s="201" t="s">
        <v>698</v>
      </c>
      <c r="G105" s="188"/>
      <c r="H105" s="188"/>
      <c r="I105" s="191"/>
      <c r="J105" s="202">
        <f>BK105</f>
        <v>0</v>
      </c>
      <c r="K105" s="188"/>
      <c r="L105" s="193"/>
      <c r="M105" s="194"/>
      <c r="N105" s="195"/>
      <c r="O105" s="195"/>
      <c r="P105" s="196">
        <f>SUM(P106:P107)</f>
        <v>0</v>
      </c>
      <c r="Q105" s="195"/>
      <c r="R105" s="196">
        <f>SUM(R106:R107)</f>
        <v>0</v>
      </c>
      <c r="S105" s="195"/>
      <c r="T105" s="197">
        <f>SUM(T106:T107)</f>
        <v>0</v>
      </c>
      <c r="AR105" s="198" t="s">
        <v>159</v>
      </c>
      <c r="AT105" s="199" t="s">
        <v>71</v>
      </c>
      <c r="AU105" s="199" t="s">
        <v>79</v>
      </c>
      <c r="AY105" s="198" t="s">
        <v>121</v>
      </c>
      <c r="BK105" s="200">
        <f>SUM(BK106:BK107)</f>
        <v>0</v>
      </c>
    </row>
    <row r="106" s="1" customFormat="1" ht="16.5" customHeight="1">
      <c r="B106" s="36"/>
      <c r="C106" s="203" t="s">
        <v>172</v>
      </c>
      <c r="D106" s="203" t="s">
        <v>123</v>
      </c>
      <c r="E106" s="204" t="s">
        <v>699</v>
      </c>
      <c r="F106" s="205" t="s">
        <v>700</v>
      </c>
      <c r="G106" s="206" t="s">
        <v>672</v>
      </c>
      <c r="H106" s="207">
        <v>1</v>
      </c>
      <c r="I106" s="208"/>
      <c r="J106" s="209">
        <f>ROUND(I106*H106,2)</f>
        <v>0</v>
      </c>
      <c r="K106" s="205" t="s">
        <v>127</v>
      </c>
      <c r="L106" s="41"/>
      <c r="M106" s="210" t="s">
        <v>1</v>
      </c>
      <c r="N106" s="211" t="s">
        <v>43</v>
      </c>
      <c r="O106" s="77"/>
      <c r="P106" s="212">
        <f>O106*H106</f>
        <v>0</v>
      </c>
      <c r="Q106" s="212">
        <v>0</v>
      </c>
      <c r="R106" s="212">
        <f>Q106*H106</f>
        <v>0</v>
      </c>
      <c r="S106" s="212">
        <v>0</v>
      </c>
      <c r="T106" s="213">
        <f>S106*H106</f>
        <v>0</v>
      </c>
      <c r="AR106" s="15" t="s">
        <v>673</v>
      </c>
      <c r="AT106" s="15" t="s">
        <v>123</v>
      </c>
      <c r="AU106" s="15" t="s">
        <v>81</v>
      </c>
      <c r="AY106" s="15" t="s">
        <v>121</v>
      </c>
      <c r="BE106" s="214">
        <f>IF(N106="základní",J106,0)</f>
        <v>0</v>
      </c>
      <c r="BF106" s="214">
        <f>IF(N106="snížená",J106,0)</f>
        <v>0</v>
      </c>
      <c r="BG106" s="214">
        <f>IF(N106="zákl. přenesená",J106,0)</f>
        <v>0</v>
      </c>
      <c r="BH106" s="214">
        <f>IF(N106="sníž. přenesená",J106,0)</f>
        <v>0</v>
      </c>
      <c r="BI106" s="214">
        <f>IF(N106="nulová",J106,0)</f>
        <v>0</v>
      </c>
      <c r="BJ106" s="15" t="s">
        <v>79</v>
      </c>
      <c r="BK106" s="214">
        <f>ROUND(I106*H106,2)</f>
        <v>0</v>
      </c>
      <c r="BL106" s="15" t="s">
        <v>673</v>
      </c>
      <c r="BM106" s="15" t="s">
        <v>701</v>
      </c>
    </row>
    <row r="107" s="1" customFormat="1">
      <c r="B107" s="36"/>
      <c r="C107" s="37"/>
      <c r="D107" s="215" t="s">
        <v>130</v>
      </c>
      <c r="E107" s="37"/>
      <c r="F107" s="216" t="s">
        <v>700</v>
      </c>
      <c r="G107" s="37"/>
      <c r="H107" s="37"/>
      <c r="I107" s="129"/>
      <c r="J107" s="37"/>
      <c r="K107" s="37"/>
      <c r="L107" s="41"/>
      <c r="M107" s="261"/>
      <c r="N107" s="262"/>
      <c r="O107" s="262"/>
      <c r="P107" s="262"/>
      <c r="Q107" s="262"/>
      <c r="R107" s="262"/>
      <c r="S107" s="262"/>
      <c r="T107" s="263"/>
      <c r="AT107" s="15" t="s">
        <v>130</v>
      </c>
      <c r="AU107" s="15" t="s">
        <v>81</v>
      </c>
    </row>
    <row r="108" s="1" customFormat="1" ht="6.96" customHeight="1">
      <c r="B108" s="55"/>
      <c r="C108" s="56"/>
      <c r="D108" s="56"/>
      <c r="E108" s="56"/>
      <c r="F108" s="56"/>
      <c r="G108" s="56"/>
      <c r="H108" s="56"/>
      <c r="I108" s="153"/>
      <c r="J108" s="56"/>
      <c r="K108" s="56"/>
      <c r="L108" s="41"/>
    </row>
  </sheetData>
  <sheetProtection sheet="1" autoFilter="0" formatColumns="0" formatRows="0" objects="1" scenarios="1" spinCount="100000" saltValue="b/o/5MSqod3XovtBH+nwvcFPfEdUBAM590yFb5fRwDfoWV3TigNEp5zGyVTPU6RLGs1EkckG8V04Uy/VDxaPCQ==" hashValue="7LnF8z/2lmt83SpK/6I8ZIAndJYA9qof1BsOZIrE/GKnT4mDHrFQ1iWPIcqfe8Ye84Z+nCa8HORTpLZwmdVU2w==" algorithmName="SHA-512" password="CC35"/>
  <autoFilter ref="C82:K107"/>
  <mergeCells count="9">
    <mergeCell ref="E7:H7"/>
    <mergeCell ref="E9:H9"/>
    <mergeCell ref="E18:H18"/>
    <mergeCell ref="E27:H27"/>
    <mergeCell ref="E48:H48"/>
    <mergeCell ref="E50:H50"/>
    <mergeCell ref="E73:H73"/>
    <mergeCell ref="E75:H7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Veronika Čiklová</dc:creator>
  <cp:lastModifiedBy>Veronika Čiklová</cp:lastModifiedBy>
  <dcterms:created xsi:type="dcterms:W3CDTF">2019-08-28T05:18:31Z</dcterms:created>
  <dcterms:modified xsi:type="dcterms:W3CDTF">2019-08-28T05:18:33Z</dcterms:modified>
</cp:coreProperties>
</file>