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Pol'!$A$1:$U$49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39" i="1" l="1"/>
  <c r="F40" i="1" s="1"/>
  <c r="G23" i="1" s="1"/>
  <c r="G24" i="1" s="1"/>
  <c r="AC39" i="12"/>
  <c r="G9" i="12"/>
  <c r="G8" i="12" s="1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4" i="12"/>
  <c r="M14" i="12" s="1"/>
  <c r="I14" i="12"/>
  <c r="K14" i="12"/>
  <c r="O14" i="12"/>
  <c r="O13" i="12" s="1"/>
  <c r="Q14" i="12"/>
  <c r="Q13" i="12" s="1"/>
  <c r="U14" i="12"/>
  <c r="G15" i="12"/>
  <c r="M15" i="12" s="1"/>
  <c r="I15" i="12"/>
  <c r="K15" i="12"/>
  <c r="O15" i="12"/>
  <c r="Q15" i="12"/>
  <c r="U15" i="12"/>
  <c r="G16" i="12"/>
  <c r="I16" i="12"/>
  <c r="K16" i="12"/>
  <c r="M16" i="12"/>
  <c r="O16" i="12"/>
  <c r="Q16" i="12"/>
  <c r="U16" i="12"/>
  <c r="G17" i="12"/>
  <c r="I49" i="1" s="1"/>
  <c r="G18" i="12"/>
  <c r="M18" i="12" s="1"/>
  <c r="M17" i="12" s="1"/>
  <c r="I18" i="12"/>
  <c r="I17" i="12" s="1"/>
  <c r="K18" i="12"/>
  <c r="K17" i="12" s="1"/>
  <c r="O18" i="12"/>
  <c r="O17" i="12" s="1"/>
  <c r="Q18" i="12"/>
  <c r="Q17" i="12" s="1"/>
  <c r="U18" i="12"/>
  <c r="U17" i="12" s="1"/>
  <c r="G20" i="12"/>
  <c r="G19" i="12" s="1"/>
  <c r="I50" i="1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I51" i="1" s="1"/>
  <c r="G27" i="12"/>
  <c r="M27" i="12" s="1"/>
  <c r="M26" i="12" s="1"/>
  <c r="I27" i="12"/>
  <c r="I26" i="12" s="1"/>
  <c r="K27" i="12"/>
  <c r="K26" i="12" s="1"/>
  <c r="O27" i="12"/>
  <c r="O26" i="12" s="1"/>
  <c r="Q27" i="12"/>
  <c r="Q26" i="12" s="1"/>
  <c r="U27" i="12"/>
  <c r="U26" i="12" s="1"/>
  <c r="G29" i="12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U28" i="12" s="1"/>
  <c r="G32" i="12"/>
  <c r="I32" i="12"/>
  <c r="K32" i="12"/>
  <c r="M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6" i="12"/>
  <c r="G35" i="12" s="1"/>
  <c r="I53" i="1" s="1"/>
  <c r="I36" i="12"/>
  <c r="K36" i="12"/>
  <c r="K35" i="12" s="1"/>
  <c r="O36" i="12"/>
  <c r="O35" i="12" s="1"/>
  <c r="Q36" i="12"/>
  <c r="U36" i="12"/>
  <c r="G37" i="12"/>
  <c r="M37" i="12" s="1"/>
  <c r="I37" i="12"/>
  <c r="I35" i="12" s="1"/>
  <c r="K37" i="12"/>
  <c r="O37" i="12"/>
  <c r="Q37" i="12"/>
  <c r="Q35" i="12" s="1"/>
  <c r="U37" i="12"/>
  <c r="U35" i="12" s="1"/>
  <c r="I20" i="1"/>
  <c r="I19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M36" i="12" l="1"/>
  <c r="I28" i="12"/>
  <c r="O8" i="12"/>
  <c r="Q28" i="12"/>
  <c r="G28" i="12"/>
  <c r="I52" i="1" s="1"/>
  <c r="I17" i="1" s="1"/>
  <c r="I19" i="12"/>
  <c r="K13" i="12"/>
  <c r="G13" i="12"/>
  <c r="I48" i="1" s="1"/>
  <c r="U8" i="12"/>
  <c r="K8" i="12"/>
  <c r="I47" i="1"/>
  <c r="K28" i="12"/>
  <c r="O19" i="12"/>
  <c r="M13" i="12"/>
  <c r="Q8" i="12"/>
  <c r="H39" i="1"/>
  <c r="H40" i="1" s="1"/>
  <c r="M20" i="12"/>
  <c r="AD39" i="12"/>
  <c r="G39" i="1" s="1"/>
  <c r="G40" i="1" s="1"/>
  <c r="G25" i="1" s="1"/>
  <c r="G26" i="1" s="1"/>
  <c r="O28" i="12"/>
  <c r="U19" i="12"/>
  <c r="K19" i="12"/>
  <c r="Q19" i="12"/>
  <c r="U13" i="12"/>
  <c r="I13" i="12"/>
  <c r="I8" i="12"/>
  <c r="G28" i="1"/>
  <c r="G29" i="1"/>
  <c r="M35" i="12"/>
  <c r="M19" i="12"/>
  <c r="M9" i="12"/>
  <c r="M8" i="12" s="1"/>
  <c r="M29" i="12"/>
  <c r="M28" i="12" s="1"/>
  <c r="I16" i="1" l="1"/>
  <c r="I21" i="1" s="1"/>
  <c r="I54" i="1"/>
  <c r="G39" i="12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<sst xmlns="http://schemas.openxmlformats.org/spreadsheetml/2006/main" count="258" uniqueCount="154">
  <si>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</si>
  <si>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</si>
  <si>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</si>
  <si>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</si>
  <si>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</si>
  <si>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</si>
  <si>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</si>
  <si>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</si>
  <si>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</si>
  <si>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</si>
  <si>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</si>
  <si>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</si>
  <si>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</si>
  <si>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</si>
  <si>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</si>
  <si>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</si>
  <si>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</si>
  <si>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</si>
  <si>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</si>
  <si>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</si>
  <si>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</si>
  <si>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</si>
  <si>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</si>
  <si>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</si>
  <si>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</si>
  <si>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</si>
  <si>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</si>
  <si>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</si>
  <si>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</si>
  <si>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</si>
  <si>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</si>
  <si>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</si>
  <si>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</si>
  <si>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</si>
  <si>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</si>
  <si>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</si>
  <si>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</si>
  <si>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</si>
  <si>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</si>
  <si>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</si>
  <si>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</si>
  <si>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</si>
  <si>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</si>
  <si>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</si>
  <si>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</si>
  <si>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Obec Víceměřice</t>
  </si>
  <si>
    <t>Víceměřice 26</t>
  </si>
  <si>
    <t>Víceměřice</t>
  </si>
  <si>
    <t>79826</t>
  </si>
  <si>
    <t>00288888</t>
  </si>
  <si>
    <t>Celkem za stavbu</t>
  </si>
  <si>
    <t>CZK</t>
  </si>
  <si>
    <t>Rekapitulace dílů</t>
  </si>
  <si>
    <t>Typ dílu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</si>
  <si>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</si>
  <si>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</si>
  <si>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</si>
  <si>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</si>
  <si>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</si>
  <si>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</si>
  <si>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97</t>
  </si>
  <si>
    <t>Bourání, přesun suti a vybouraných hmot</t>
  </si>
  <si>
    <t>99</t>
  </si>
  <si>
    <t>Staveništní přesun hmot</t>
  </si>
  <si>
    <t>764</t>
  </si>
  <si>
    <t>Konstrukce klempířské</t>
  </si>
  <si>
    <t>781</t>
  </si>
  <si>
    <t>Obklady keramické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</si>
  <si>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</si>
  <si>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</si>
  <si>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</si>
  <si>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</si>
  <si>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</si>
  <si>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</si>
  <si>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</si>
  <si>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</si>
  <si>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</si>
  <si>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</si>
  <si>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</si>
  <si>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</si>
  <si>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</si>
  <si>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</si>
  <si>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</si>
  <si>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</si>
  <si>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</si>
  <si>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</si>
  <si>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</si>
  <si>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</si>
  <si>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</si>
  <si>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</si>
  <si>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</si>
  <si>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</si>
  <si>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</si>
  <si>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</si>
  <si>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</si>
  <si>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</si>
  <si>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</si>
  <si>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622311131R00</t>
  </si>
  <si>
    <t>Zateplovací systém Baumit, fasáda, EPS F tl. 80 mm</t>
  </si>
  <si>
    <t>m2</t>
  </si>
  <si>
    <t>POL1_0</t>
  </si>
  <si>
    <t>622311152R00</t>
  </si>
  <si>
    <t>Zateplovací systém Baumit, ostění, EPS F tl. 20 mm</t>
  </si>
  <si>
    <t>622422311R00</t>
  </si>
  <si>
    <t>Oprava vnějších omítek vápen. hladk. II, do 30 %</t>
  </si>
  <si>
    <t>622904112R00</t>
  </si>
  <si>
    <t>Očištění fasád tlakovou vodou složitost 1 - 2</t>
  </si>
  <si>
    <t>941941051R00</t>
  </si>
  <si>
    <t>Montáž lešení leh.řad.s podlahami,š.1,5 m, H 10 m</t>
  </si>
  <si>
    <t>941941391R00</t>
  </si>
  <si>
    <t>Příplatek za každý měsíc použití lešení k pol.1051</t>
  </si>
  <si>
    <t>941941851R00</t>
  </si>
  <si>
    <t>Demontáž lešení leh.řad.s podlahami,š.1,5 m,H 10 m</t>
  </si>
  <si>
    <t>952901411R00</t>
  </si>
  <si>
    <t>Vyčištění ostatních objektů</t>
  </si>
  <si>
    <t>978015241R00</t>
  </si>
  <si>
    <t>Otlučení omítek vnějších MVC v složit.1-4 do 30 %</t>
  </si>
  <si>
    <t>979081111R00</t>
  </si>
  <si>
    <t>Odvoz suti a vybour. hmot na skládku do 1 km</t>
  </si>
  <si>
    <t>t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</si>
  <si>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</si>
  <si>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</si>
  <si>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</si>
  <si>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</si>
  <si>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</si>
  <si>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</si>
  <si>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</si>
  <si>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 betonu,cihel,dřeva</t>
  </si>
  <si>
    <t>999281211R00</t>
  </si>
  <si>
    <t>Přesun hmot, opravy vněj. plášťů výšky do 25 m</t>
  </si>
  <si>
    <t>764391220R00</t>
  </si>
  <si>
    <t>Závětrná lišta z Pz plechu, rš 330 mm</t>
  </si>
  <si>
    <t>m</t>
  </si>
  <si>
    <t>764718304R00</t>
  </si>
  <si>
    <t>Oplechování parapetů z Al plechů lak., rš 400 mm</t>
  </si>
  <si>
    <t>764391820R00</t>
  </si>
  <si>
    <t>Demontáž závětrné lišty, rš 250 a 330 mm, do 30°</t>
  </si>
  <si>
    <t>764410850R00</t>
  </si>
  <si>
    <t>Demontáž oplechování parapetů,rš od 100 do 330 mm</t>
  </si>
  <si>
    <t>764454291R00</t>
  </si>
  <si>
    <t>Demontáž a montáž trub Pz odpadních kruhových, úprava pro zateplení</t>
  </si>
  <si>
    <t>998764202R00</t>
  </si>
  <si>
    <t>Přesun hmot pro klempířské konstr., výšky do 12 m</t>
  </si>
  <si>
    <t>781770010RA0</t>
  </si>
  <si>
    <t>Obklad vnější keramický na lišty</t>
  </si>
  <si>
    <t>POL2_0</t>
  </si>
  <si>
    <t>998781202R00</t>
  </si>
  <si>
    <t>Přesun hmot pro obklady keramické, výšky do 12 m</t>
  </si>
  <si>
    <t/>
  </si>
  <si>
    <t>SUM</t>
  </si>
  <si>
    <t>POPUZIV</t>
  </si>
  <si>
    <t>END</t>
  </si>
  <si>
    <t>MŠ Víceměřice</t>
  </si>
  <si>
    <t>Zateplení části fasády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</si>
</sst>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1" t="s">
        <v>42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81" t="s">
        <v>40</v>
      </c>
      <c r="C2" s="82"/>
      <c r="D2" s="216" t="s">
        <v>153</v>
      </c>
      <c r="E2" s="217"/>
      <c r="F2" s="217"/>
      <c r="G2" s="217"/>
      <c r="H2" s="217"/>
      <c r="I2" s="217"/>
      <c r="J2" s="218"/>
      <c r="O2" s="2"/>
    </row>
    <row r="3" spans="1:15" ht="23.25" customHeight="1" x14ac:dyDescent="0.2">
      <c r="A3" s="4"/>
      <c r="B3" s="83" t="s">
        <v>44</v>
      </c>
      <c r="C3" s="84"/>
      <c r="D3" s="244" t="s">
        <v>152</v>
      </c>
      <c r="E3" s="245"/>
      <c r="F3" s="245"/>
      <c r="G3" s="245"/>
      <c r="H3" s="245"/>
      <c r="I3" s="245"/>
      <c r="J3" s="246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45</v>
      </c>
      <c r="E5" s="26"/>
      <c r="F5" s="26"/>
      <c r="G5" s="26"/>
      <c r="H5" s="28" t="s">
        <v>33</v>
      </c>
      <c r="I5" s="91" t="s">
        <v>49</v>
      </c>
      <c r="J5" s="11"/>
    </row>
    <row r="6" spans="1:15" ht="15.75" customHeight="1" x14ac:dyDescent="0.2">
      <c r="A6" s="4"/>
      <c r="B6" s="41"/>
      <c r="C6" s="26"/>
      <c r="D6" s="91" t="s">
        <v>46</v>
      </c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 t="s">
        <v>48</v>
      </c>
      <c r="D7" s="80" t="s">
        <v>47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3"/>
      <c r="E11" s="223"/>
      <c r="F11" s="223"/>
      <c r="G11" s="223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2"/>
      <c r="E12" s="242"/>
      <c r="F12" s="242"/>
      <c r="G12" s="242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3"/>
      <c r="E13" s="243"/>
      <c r="F13" s="243"/>
      <c r="G13" s="243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2"/>
      <c r="F15" s="222"/>
      <c r="G15" s="240"/>
      <c r="H15" s="240"/>
      <c r="I15" s="240" t="s">
        <v>28</v>
      </c>
      <c r="J15" s="241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19"/>
      <c r="F16" s="220"/>
      <c r="G16" s="219"/>
      <c r="H16" s="220"/>
      <c r="I16" s="219">
        <f>SUMIF(F47:F53,A16,I47:I53)+SUMIF(F47:F53,"PSU",I47:I53)</f>
        <v>0</v>
      </c>
      <c r="J16" s="221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19"/>
      <c r="F17" s="220"/>
      <c r="G17" s="219"/>
      <c r="H17" s="220"/>
      <c r="I17" s="219">
        <f>SUMIF(F47:F53,A17,I47:I53)</f>
        <v>0</v>
      </c>
      <c r="J17" s="221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19"/>
      <c r="F18" s="220"/>
      <c r="G18" s="219"/>
      <c r="H18" s="220"/>
      <c r="I18" s="219">
        <f>SUMIF(F47:F53,A18,I47:I53)</f>
        <v>0</v>
      </c>
      <c r="J18" s="221"/>
    </row>
    <row r="19" spans="1:10" ht="23.25" customHeight="1" x14ac:dyDescent="0.2">
      <c r="A19" s="141" t="s">
        <v>68</v>
      </c>
      <c r="B19" s="142" t="s">
        <v>26</v>
      </c>
      <c r="C19" s="58"/>
      <c r="D19" s="59"/>
      <c r="E19" s="219"/>
      <c r="F19" s="220"/>
      <c r="G19" s="219"/>
      <c r="H19" s="220"/>
      <c r="I19" s="219">
        <f>SUMIF(F47:F53,A19,I47:I53)</f>
        <v>0</v>
      </c>
      <c r="J19" s="221"/>
    </row>
    <row r="20" spans="1:10" ht="23.25" customHeight="1" x14ac:dyDescent="0.2">
      <c r="A20" s="141" t="s">
        <v>69</v>
      </c>
      <c r="B20" s="142" t="s">
        <v>27</v>
      </c>
      <c r="C20" s="58"/>
      <c r="D20" s="59"/>
      <c r="E20" s="219"/>
      <c r="F20" s="220"/>
      <c r="G20" s="219"/>
      <c r="H20" s="220"/>
      <c r="I20" s="219">
        <f>SUMIF(F47:F53,A20,I47:I53)</f>
        <v>0</v>
      </c>
      <c r="J20" s="221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8"/>
      <c r="G21" s="229"/>
      <c r="H21" s="238"/>
      <c r="I21" s="229">
        <f>SUM(I16:J20)</f>
        <v>0</v>
      </c>
      <c r="J21" s="23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7">
        <f>ZakladDPHSniVypocet</f>
        <v>0</v>
      </c>
      <c r="H23" s="228"/>
      <c r="I23" s="22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5">
        <f>ZakladDPHSni*SazbaDPH1/100</f>
        <v>0</v>
      </c>
      <c r="H24" s="226"/>
      <c r="I24" s="226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7">
        <f>ZakladDPHZaklVypocet</f>
        <v>0</v>
      </c>
      <c r="H25" s="228"/>
      <c r="I25" s="22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4">
        <f>ZakladDPHZakl*SazbaDPH2/100</f>
        <v>0</v>
      </c>
      <c r="H26" s="235"/>
      <c r="I26" s="235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9">
        <f>ZakladDPHSniVypocet+ZakladDPHZaklVypocet</f>
        <v>0</v>
      </c>
      <c r="H28" s="239"/>
      <c r="I28" s="239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7">
        <f>ZakladDPHSni+DPHSni+ZakladDPHZakl+DPHZakl+Zaokrouhleni</f>
        <v>0</v>
      </c>
      <c r="H29" s="237"/>
      <c r="I29" s="237"/>
      <c r="J29" s="119" t="s">
        <v>51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43734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4" t="s">
        <v>2</v>
      </c>
      <c r="E35" s="224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/>
      <c r="C39" s="207"/>
      <c r="D39" s="208"/>
      <c r="E39" s="208"/>
      <c r="F39" s="108">
        <f>' Pol'!AC39</f>
        <v>0</v>
      </c>
      <c r="G39" s="109">
        <f>' Pol'!AD39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09" t="s">
        <v>50</v>
      </c>
      <c r="C40" s="210"/>
      <c r="D40" s="210"/>
      <c r="E40" s="211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52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53</v>
      </c>
      <c r="G46" s="129"/>
      <c r="H46" s="129"/>
      <c r="I46" s="212" t="s">
        <v>28</v>
      </c>
      <c r="J46" s="212"/>
    </row>
    <row r="47" spans="1:10" ht="25.5" customHeight="1" x14ac:dyDescent="0.2">
      <c r="A47" s="122"/>
      <c r="B47" s="130" t="s">
        <v>54</v>
      </c>
      <c r="C47" s="214" t="s">
        <v>55</v>
      </c>
      <c r="D47" s="215"/>
      <c r="E47" s="215"/>
      <c r="F47" s="132" t="s">
        <v>23</v>
      </c>
      <c r="G47" s="133"/>
      <c r="H47" s="133"/>
      <c r="I47" s="213">
        <f>' Pol'!G8</f>
        <v>0</v>
      </c>
      <c r="J47" s="213"/>
    </row>
    <row r="48" spans="1:10" ht="25.5" customHeight="1" x14ac:dyDescent="0.2">
      <c r="A48" s="122"/>
      <c r="B48" s="124" t="s">
        <v>56</v>
      </c>
      <c r="C48" s="201" t="s">
        <v>57</v>
      </c>
      <c r="D48" s="202"/>
      <c r="E48" s="202"/>
      <c r="F48" s="134" t="s">
        <v>23</v>
      </c>
      <c r="G48" s="135"/>
      <c r="H48" s="135"/>
      <c r="I48" s="200">
        <f>' Pol'!G13</f>
        <v>0</v>
      </c>
      <c r="J48" s="200"/>
    </row>
    <row r="49" spans="1:10" ht="25.5" customHeight="1" x14ac:dyDescent="0.2">
      <c r="A49" s="122"/>
      <c r="B49" s="124" t="s">
        <v>58</v>
      </c>
      <c r="C49" s="201" t="s">
        <v>59</v>
      </c>
      <c r="D49" s="202"/>
      <c r="E49" s="202"/>
      <c r="F49" s="134" t="s">
        <v>23</v>
      </c>
      <c r="G49" s="135"/>
      <c r="H49" s="135"/>
      <c r="I49" s="200">
        <f>' Pol'!G17</f>
        <v>0</v>
      </c>
      <c r="J49" s="200"/>
    </row>
    <row r="50" spans="1:10" ht="25.5" customHeight="1" x14ac:dyDescent="0.2">
      <c r="A50" s="122"/>
      <c r="B50" s="124" t="s">
        <v>60</v>
      </c>
      <c r="C50" s="201" t="s">
        <v>61</v>
      </c>
      <c r="D50" s="202"/>
      <c r="E50" s="202"/>
      <c r="F50" s="134" t="s">
        <v>23</v>
      </c>
      <c r="G50" s="135"/>
      <c r="H50" s="135"/>
      <c r="I50" s="200">
        <f>' Pol'!G19</f>
        <v>0</v>
      </c>
      <c r="J50" s="200"/>
    </row>
    <row r="51" spans="1:10" ht="25.5" customHeight="1" x14ac:dyDescent="0.2">
      <c r="A51" s="122"/>
      <c r="B51" s="124" t="s">
        <v>62</v>
      </c>
      <c r="C51" s="201" t="s">
        <v>63</v>
      </c>
      <c r="D51" s="202"/>
      <c r="E51" s="202"/>
      <c r="F51" s="134" t="s">
        <v>23</v>
      </c>
      <c r="G51" s="135"/>
      <c r="H51" s="135"/>
      <c r="I51" s="200">
        <f>' Pol'!G26</f>
        <v>0</v>
      </c>
      <c r="J51" s="200"/>
    </row>
    <row r="52" spans="1:10" ht="25.5" customHeight="1" x14ac:dyDescent="0.2">
      <c r="A52" s="122"/>
      <c r="B52" s="124" t="s">
        <v>64</v>
      </c>
      <c r="C52" s="201" t="s">
        <v>65</v>
      </c>
      <c r="D52" s="202"/>
      <c r="E52" s="202"/>
      <c r="F52" s="134" t="s">
        <v>24</v>
      </c>
      <c r="G52" s="135"/>
      <c r="H52" s="135"/>
      <c r="I52" s="200">
        <f>' Pol'!G28</f>
        <v>0</v>
      </c>
      <c r="J52" s="200"/>
    </row>
    <row r="53" spans="1:10" ht="25.5" customHeight="1" x14ac:dyDescent="0.2">
      <c r="A53" s="122"/>
      <c r="B53" s="131" t="s">
        <v>66</v>
      </c>
      <c r="C53" s="204" t="s">
        <v>67</v>
      </c>
      <c r="D53" s="205"/>
      <c r="E53" s="205"/>
      <c r="F53" s="136" t="s">
        <v>24</v>
      </c>
      <c r="G53" s="137"/>
      <c r="H53" s="137"/>
      <c r="I53" s="203">
        <f>' Pol'!G35</f>
        <v>0</v>
      </c>
      <c r="J53" s="203"/>
    </row>
    <row r="54" spans="1:10" ht="25.5" customHeight="1" x14ac:dyDescent="0.2">
      <c r="A54" s="123"/>
      <c r="B54" s="127" t="s">
        <v>1</v>
      </c>
      <c r="C54" s="127"/>
      <c r="D54" s="128"/>
      <c r="E54" s="128"/>
      <c r="F54" s="138"/>
      <c r="G54" s="139"/>
      <c r="H54" s="139"/>
      <c r="I54" s="206">
        <f>SUM(I47:I53)</f>
        <v>0</v>
      </c>
      <c r="J54" s="206"/>
    </row>
    <row r="55" spans="1:10" x14ac:dyDescent="0.2">
      <c r="F55" s="140"/>
      <c r="G55" s="96"/>
      <c r="H55" s="140"/>
      <c r="I55" s="96"/>
      <c r="J55" s="96"/>
    </row>
    <row r="56" spans="1:10" x14ac:dyDescent="0.2">
      <c r="F56" s="140"/>
      <c r="G56" s="96"/>
      <c r="H56" s="140"/>
      <c r="I56" s="96"/>
      <c r="J56" s="96"/>
    </row>
    <row r="57" spans="1:10" x14ac:dyDescent="0.2">
      <c r="F57" s="140"/>
      <c r="G57" s="96"/>
      <c r="H57" s="140"/>
      <c r="I57" s="96"/>
      <c r="J5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1" t="s">
        <v>6</v>
      </c>
      <c r="B1" s="251"/>
      <c r="C1" s="251"/>
      <c r="D1" s="251"/>
      <c r="E1" s="251"/>
      <c r="F1" s="251"/>
      <c r="G1" s="251"/>
      <c r="AE1" t="s">
        <v>71</v>
      </c>
    </row>
    <row r="2" spans="1:60" ht="24.95" customHeight="1" x14ac:dyDescent="0.2">
      <c r="A2" s="145" t="s">
        <v>70</v>
      </c>
      <c r="B2" s="143"/>
      <c r="C2" s="252" t="s">
        <v>153</v>
      </c>
      <c r="D2" s="253"/>
      <c r="E2" s="253"/>
      <c r="F2" s="253"/>
      <c r="G2" s="254"/>
      <c r="AE2" t="s">
        <v>72</v>
      </c>
    </row>
    <row r="3" spans="1:60" ht="24.95" customHeight="1" x14ac:dyDescent="0.2">
      <c r="A3" s="146" t="s">
        <v>7</v>
      </c>
      <c r="B3" s="144"/>
      <c r="C3" s="255" t="s">
        <v>152</v>
      </c>
      <c r="D3" s="256"/>
      <c r="E3" s="256"/>
      <c r="F3" s="256"/>
      <c r="G3" s="257"/>
      <c r="AE3" t="s">
        <v>73</v>
      </c>
    </row>
    <row r="4" spans="1:60" ht="24.95" hidden="1" customHeight="1" x14ac:dyDescent="0.2">
      <c r="A4" s="146" t="s">
        <v>8</v>
      </c>
      <c r="B4" s="144"/>
      <c r="C4" s="255"/>
      <c r="D4" s="256"/>
      <c r="E4" s="256"/>
      <c r="F4" s="256"/>
      <c r="G4" s="257"/>
      <c r="AE4" t="s">
        <v>74</v>
      </c>
    </row>
    <row r="5" spans="1:60" hidden="1" x14ac:dyDescent="0.2">
      <c r="A5" s="147" t="s">
        <v>75</v>
      </c>
      <c r="B5" s="148"/>
      <c r="C5" s="149"/>
      <c r="D5" s="150"/>
      <c r="E5" s="150"/>
      <c r="F5" s="150"/>
      <c r="G5" s="151"/>
      <c r="AE5" t="s">
        <v>76</v>
      </c>
    </row>
    <row r="7" spans="1:60" ht="38.25" x14ac:dyDescent="0.2">
      <c r="A7" s="156" t="s">
        <v>77</v>
      </c>
      <c r="B7" s="157" t="s">
        <v>78</v>
      </c>
      <c r="C7" s="157" t="s">
        <v>79</v>
      </c>
      <c r="D7" s="156" t="s">
        <v>80</v>
      </c>
      <c r="E7" s="156" t="s">
        <v>81</v>
      </c>
      <c r="F7" s="152" t="s">
        <v>82</v>
      </c>
      <c r="G7" s="173" t="s">
        <v>28</v>
      </c>
      <c r="H7" s="174" t="s">
        <v>29</v>
      </c>
      <c r="I7" s="174" t="s">
        <v>83</v>
      </c>
      <c r="J7" s="174" t="s">
        <v>30</v>
      </c>
      <c r="K7" s="174" t="s">
        <v>84</v>
      </c>
      <c r="L7" s="174" t="s">
        <v>85</v>
      </c>
      <c r="M7" s="174" t="s">
        <v>86</v>
      </c>
      <c r="N7" s="174" t="s">
        <v>87</v>
      </c>
      <c r="O7" s="174" t="s">
        <v>88</v>
      </c>
      <c r="P7" s="174" t="s">
        <v>89</v>
      </c>
      <c r="Q7" s="174" t="s">
        <v>90</v>
      </c>
      <c r="R7" s="174" t="s">
        <v>91</v>
      </c>
      <c r="S7" s="174" t="s">
        <v>92</v>
      </c>
      <c r="T7" s="174" t="s">
        <v>93</v>
      </c>
      <c r="U7" s="159" t="s">
        <v>94</v>
      </c>
    </row>
    <row r="8" spans="1:60" x14ac:dyDescent="0.2">
      <c r="A8" s="175" t="s">
        <v>95</v>
      </c>
      <c r="B8" s="176" t="s">
        <v>54</v>
      </c>
      <c r="C8" s="177" t="s">
        <v>55</v>
      </c>
      <c r="D8" s="178"/>
      <c r="E8" s="179"/>
      <c r="F8" s="180"/>
      <c r="G8" s="180">
        <f>SUMIF(AE9:AE12,"&lt;&gt;NOR",G9:G12)</f>
        <v>0</v>
      </c>
      <c r="H8" s="180"/>
      <c r="I8" s="180">
        <f>SUM(I9:I12)</f>
        <v>0</v>
      </c>
      <c r="J8" s="180"/>
      <c r="K8" s="180">
        <f>SUM(K9:K12)</f>
        <v>0</v>
      </c>
      <c r="L8" s="180"/>
      <c r="M8" s="180">
        <f>SUM(M9:M12)</f>
        <v>0</v>
      </c>
      <c r="N8" s="158"/>
      <c r="O8" s="158">
        <f>SUM(O9:O12)</f>
        <v>6.2135300000000004</v>
      </c>
      <c r="P8" s="158"/>
      <c r="Q8" s="158">
        <f>SUM(Q9:Q12)</f>
        <v>0</v>
      </c>
      <c r="R8" s="158"/>
      <c r="S8" s="158"/>
      <c r="T8" s="175"/>
      <c r="U8" s="158">
        <f>SUM(U9:U12)</f>
        <v>306.2</v>
      </c>
      <c r="AE8" t="s">
        <v>96</v>
      </c>
    </row>
    <row r="9" spans="1:60" outlineLevel="1" x14ac:dyDescent="0.2">
      <c r="A9" s="154">
        <v>1</v>
      </c>
      <c r="B9" s="160" t="s">
        <v>97</v>
      </c>
      <c r="C9" s="193" t="s">
        <v>98</v>
      </c>
      <c r="D9" s="162" t="s">
        <v>99</v>
      </c>
      <c r="E9" s="168">
        <v>161.23099999999999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3">
        <v>1.238E-2</v>
      </c>
      <c r="O9" s="163">
        <f>ROUND(E9*N9,5)</f>
        <v>1.99604</v>
      </c>
      <c r="P9" s="163">
        <v>0</v>
      </c>
      <c r="Q9" s="163">
        <f>ROUND(E9*P9,5)</f>
        <v>0</v>
      </c>
      <c r="R9" s="163"/>
      <c r="S9" s="163"/>
      <c r="T9" s="164">
        <v>1.2558</v>
      </c>
      <c r="U9" s="163">
        <f>ROUND(E9*T9,2)</f>
        <v>202.47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100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>
        <v>2</v>
      </c>
      <c r="B10" s="160" t="s">
        <v>101</v>
      </c>
      <c r="C10" s="193" t="s">
        <v>102</v>
      </c>
      <c r="D10" s="162" t="s">
        <v>99</v>
      </c>
      <c r="E10" s="168">
        <v>11.132</v>
      </c>
      <c r="F10" s="170"/>
      <c r="G10" s="171">
        <f>ROUND(E10*F10,2)</f>
        <v>0</v>
      </c>
      <c r="H10" s="170"/>
      <c r="I10" s="171">
        <f>ROUND(E10*H10,2)</f>
        <v>0</v>
      </c>
      <c r="J10" s="170"/>
      <c r="K10" s="171">
        <f>ROUND(E10*J10,2)</f>
        <v>0</v>
      </c>
      <c r="L10" s="171">
        <v>21</v>
      </c>
      <c r="M10" s="171">
        <f>G10*(1+L10/100)</f>
        <v>0</v>
      </c>
      <c r="N10" s="163">
        <v>1.282E-2</v>
      </c>
      <c r="O10" s="163">
        <f>ROUND(E10*N10,5)</f>
        <v>0.14271</v>
      </c>
      <c r="P10" s="163">
        <v>0</v>
      </c>
      <c r="Q10" s="163">
        <f>ROUND(E10*P10,5)</f>
        <v>0</v>
      </c>
      <c r="R10" s="163"/>
      <c r="S10" s="163"/>
      <c r="T10" s="164">
        <v>2.9020000000000001</v>
      </c>
      <c r="U10" s="163">
        <f>ROUND(E10*T10,2)</f>
        <v>32.31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100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>
        <v>3</v>
      </c>
      <c r="B11" s="160" t="s">
        <v>103</v>
      </c>
      <c r="C11" s="193" t="s">
        <v>104</v>
      </c>
      <c r="D11" s="162" t="s">
        <v>99</v>
      </c>
      <c r="E11" s="168">
        <v>161.23099999999999</v>
      </c>
      <c r="F11" s="170"/>
      <c r="G11" s="171">
        <f>ROUND(E11*F11,2)</f>
        <v>0</v>
      </c>
      <c r="H11" s="170"/>
      <c r="I11" s="171">
        <f>ROUND(E11*H11,2)</f>
        <v>0</v>
      </c>
      <c r="J11" s="170"/>
      <c r="K11" s="171">
        <f>ROUND(E11*J11,2)</f>
        <v>0</v>
      </c>
      <c r="L11" s="171">
        <v>21</v>
      </c>
      <c r="M11" s="171">
        <f>G11*(1+L11/100)</f>
        <v>0</v>
      </c>
      <c r="N11" s="163">
        <v>2.5250000000000002E-2</v>
      </c>
      <c r="O11" s="163">
        <f>ROUND(E11*N11,5)</f>
        <v>4.0710800000000003</v>
      </c>
      <c r="P11" s="163">
        <v>0</v>
      </c>
      <c r="Q11" s="163">
        <f>ROUND(E11*P11,5)</f>
        <v>0</v>
      </c>
      <c r="R11" s="163"/>
      <c r="S11" s="163"/>
      <c r="T11" s="164">
        <v>0.31659999999999999</v>
      </c>
      <c r="U11" s="163">
        <f>ROUND(E11*T11,2)</f>
        <v>51.05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100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54">
        <v>4</v>
      </c>
      <c r="B12" s="160" t="s">
        <v>105</v>
      </c>
      <c r="C12" s="193" t="s">
        <v>106</v>
      </c>
      <c r="D12" s="162" t="s">
        <v>99</v>
      </c>
      <c r="E12" s="168">
        <v>185.21100000000001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3">
        <v>2.0000000000000002E-5</v>
      </c>
      <c r="O12" s="163">
        <f>ROUND(E12*N12,5)</f>
        <v>3.7000000000000002E-3</v>
      </c>
      <c r="P12" s="163">
        <v>0</v>
      </c>
      <c r="Q12" s="163">
        <f>ROUND(E12*P12,5)</f>
        <v>0</v>
      </c>
      <c r="R12" s="163"/>
      <c r="S12" s="163"/>
      <c r="T12" s="164">
        <v>0.11</v>
      </c>
      <c r="U12" s="163">
        <f>ROUND(E12*T12,2)</f>
        <v>20.37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100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x14ac:dyDescent="0.2">
      <c r="A13" s="155" t="s">
        <v>95</v>
      </c>
      <c r="B13" s="161" t="s">
        <v>56</v>
      </c>
      <c r="C13" s="194" t="s">
        <v>57</v>
      </c>
      <c r="D13" s="165"/>
      <c r="E13" s="169"/>
      <c r="F13" s="172"/>
      <c r="G13" s="172">
        <f>SUMIF(AE14:AE16,"&lt;&gt;NOR",G14:G16)</f>
        <v>0</v>
      </c>
      <c r="H13" s="172"/>
      <c r="I13" s="172">
        <f>SUM(I14:I16)</f>
        <v>0</v>
      </c>
      <c r="J13" s="172"/>
      <c r="K13" s="172">
        <f>SUM(K14:K16)</f>
        <v>0</v>
      </c>
      <c r="L13" s="172"/>
      <c r="M13" s="172">
        <f>SUM(M14:M16)</f>
        <v>0</v>
      </c>
      <c r="N13" s="166"/>
      <c r="O13" s="166">
        <f>SUM(O14:O16)</f>
        <v>5.0437599999999998</v>
      </c>
      <c r="P13" s="166"/>
      <c r="Q13" s="166">
        <f>SUM(Q14:Q16)</f>
        <v>0</v>
      </c>
      <c r="R13" s="166"/>
      <c r="S13" s="166"/>
      <c r="T13" s="167"/>
      <c r="U13" s="166">
        <f>SUM(U14:U16)</f>
        <v>59.289999999999992</v>
      </c>
      <c r="AE13" t="s">
        <v>96</v>
      </c>
    </row>
    <row r="14" spans="1:60" outlineLevel="1" x14ac:dyDescent="0.2">
      <c r="A14" s="154">
        <v>5</v>
      </c>
      <c r="B14" s="160" t="s">
        <v>107</v>
      </c>
      <c r="C14" s="193" t="s">
        <v>108</v>
      </c>
      <c r="D14" s="162" t="s">
        <v>99</v>
      </c>
      <c r="E14" s="168">
        <v>198.965</v>
      </c>
      <c r="F14" s="170"/>
      <c r="G14" s="171">
        <f>ROUND(E14*F14,2)</f>
        <v>0</v>
      </c>
      <c r="H14" s="170"/>
      <c r="I14" s="171">
        <f>ROUND(E14*H14,2)</f>
        <v>0</v>
      </c>
      <c r="J14" s="170"/>
      <c r="K14" s="171">
        <f>ROUND(E14*J14,2)</f>
        <v>0</v>
      </c>
      <c r="L14" s="171">
        <v>21</v>
      </c>
      <c r="M14" s="171">
        <f>G14*(1+L14/100)</f>
        <v>0</v>
      </c>
      <c r="N14" s="163">
        <v>2.426E-2</v>
      </c>
      <c r="O14" s="163">
        <f>ROUND(E14*N14,5)</f>
        <v>4.8268899999999997</v>
      </c>
      <c r="P14" s="163">
        <v>0</v>
      </c>
      <c r="Q14" s="163">
        <f>ROUND(E14*P14,5)</f>
        <v>0</v>
      </c>
      <c r="R14" s="163"/>
      <c r="S14" s="163"/>
      <c r="T14" s="164">
        <v>0.155</v>
      </c>
      <c r="U14" s="163">
        <f>ROUND(E14*T14,2)</f>
        <v>30.84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100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6</v>
      </c>
      <c r="B15" s="160" t="s">
        <v>109</v>
      </c>
      <c r="C15" s="193" t="s">
        <v>110</v>
      </c>
      <c r="D15" s="162" t="s">
        <v>99</v>
      </c>
      <c r="E15" s="168">
        <v>198.965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3">
        <v>1.09E-3</v>
      </c>
      <c r="O15" s="163">
        <f>ROUND(E15*N15,5)</f>
        <v>0.21687000000000001</v>
      </c>
      <c r="P15" s="163">
        <v>0</v>
      </c>
      <c r="Q15" s="163">
        <f>ROUND(E15*P15,5)</f>
        <v>0</v>
      </c>
      <c r="R15" s="163"/>
      <c r="S15" s="163"/>
      <c r="T15" s="164">
        <v>7.0000000000000001E-3</v>
      </c>
      <c r="U15" s="163">
        <f>ROUND(E15*T15,2)</f>
        <v>1.39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100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54">
        <v>7</v>
      </c>
      <c r="B16" s="160" t="s">
        <v>111</v>
      </c>
      <c r="C16" s="193" t="s">
        <v>112</v>
      </c>
      <c r="D16" s="162" t="s">
        <v>99</v>
      </c>
      <c r="E16" s="168">
        <v>198.965</v>
      </c>
      <c r="F16" s="170"/>
      <c r="G16" s="171">
        <f>ROUND(E16*F16,2)</f>
        <v>0</v>
      </c>
      <c r="H16" s="170"/>
      <c r="I16" s="171">
        <f>ROUND(E16*H16,2)</f>
        <v>0</v>
      </c>
      <c r="J16" s="170"/>
      <c r="K16" s="171">
        <f>ROUND(E16*J16,2)</f>
        <v>0</v>
      </c>
      <c r="L16" s="171">
        <v>21</v>
      </c>
      <c r="M16" s="171">
        <f>G16*(1+L16/100)</f>
        <v>0</v>
      </c>
      <c r="N16" s="163">
        <v>0</v>
      </c>
      <c r="O16" s="163">
        <f>ROUND(E16*N16,5)</f>
        <v>0</v>
      </c>
      <c r="P16" s="163">
        <v>0</v>
      </c>
      <c r="Q16" s="163">
        <f>ROUND(E16*P16,5)</f>
        <v>0</v>
      </c>
      <c r="R16" s="163"/>
      <c r="S16" s="163"/>
      <c r="T16" s="164">
        <v>0.13600000000000001</v>
      </c>
      <c r="U16" s="163">
        <f>ROUND(E16*T16,2)</f>
        <v>27.06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100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x14ac:dyDescent="0.2">
      <c r="A17" s="155" t="s">
        <v>95</v>
      </c>
      <c r="B17" s="161" t="s">
        <v>58</v>
      </c>
      <c r="C17" s="194" t="s">
        <v>59</v>
      </c>
      <c r="D17" s="165"/>
      <c r="E17" s="169"/>
      <c r="F17" s="172"/>
      <c r="G17" s="172">
        <f>SUMIF(AE18:AE18,"&lt;&gt;NOR",G18:G18)</f>
        <v>0</v>
      </c>
      <c r="H17" s="172"/>
      <c r="I17" s="172">
        <f>SUM(I18:I18)</f>
        <v>0</v>
      </c>
      <c r="J17" s="172"/>
      <c r="K17" s="172">
        <f>SUM(K18:K18)</f>
        <v>0</v>
      </c>
      <c r="L17" s="172"/>
      <c r="M17" s="172">
        <f>SUM(M18:M18)</f>
        <v>0</v>
      </c>
      <c r="N17" s="166"/>
      <c r="O17" s="166">
        <f>SUM(O18:O18)</f>
        <v>0</v>
      </c>
      <c r="P17" s="166"/>
      <c r="Q17" s="166">
        <f>SUM(Q18:Q18)</f>
        <v>0</v>
      </c>
      <c r="R17" s="166"/>
      <c r="S17" s="166"/>
      <c r="T17" s="167"/>
      <c r="U17" s="166">
        <f>SUM(U18:U18)</f>
        <v>12.5</v>
      </c>
      <c r="AE17" t="s">
        <v>96</v>
      </c>
    </row>
    <row r="18" spans="1:60" outlineLevel="1" x14ac:dyDescent="0.2">
      <c r="A18" s="154">
        <v>8</v>
      </c>
      <c r="B18" s="160" t="s">
        <v>113</v>
      </c>
      <c r="C18" s="193" t="s">
        <v>114</v>
      </c>
      <c r="D18" s="162" t="s">
        <v>99</v>
      </c>
      <c r="E18" s="168">
        <v>89.94</v>
      </c>
      <c r="F18" s="170"/>
      <c r="G18" s="171">
        <f>ROUND(E18*F18,2)</f>
        <v>0</v>
      </c>
      <c r="H18" s="170"/>
      <c r="I18" s="171">
        <f>ROUND(E18*H18,2)</f>
        <v>0</v>
      </c>
      <c r="J18" s="170"/>
      <c r="K18" s="171">
        <f>ROUND(E18*J18,2)</f>
        <v>0</v>
      </c>
      <c r="L18" s="171">
        <v>21</v>
      </c>
      <c r="M18" s="171">
        <f>G18*(1+L18/100)</f>
        <v>0</v>
      </c>
      <c r="N18" s="163">
        <v>0</v>
      </c>
      <c r="O18" s="163">
        <f>ROUND(E18*N18,5)</f>
        <v>0</v>
      </c>
      <c r="P18" s="163">
        <v>0</v>
      </c>
      <c r="Q18" s="163">
        <f>ROUND(E18*P18,5)</f>
        <v>0</v>
      </c>
      <c r="R18" s="163"/>
      <c r="S18" s="163"/>
      <c r="T18" s="164">
        <v>0.13900000000000001</v>
      </c>
      <c r="U18" s="163">
        <f>ROUND(E18*T18,2)</f>
        <v>12.5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100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x14ac:dyDescent="0.2">
      <c r="A19" s="155" t="s">
        <v>95</v>
      </c>
      <c r="B19" s="161" t="s">
        <v>60</v>
      </c>
      <c r="C19" s="194" t="s">
        <v>61</v>
      </c>
      <c r="D19" s="165"/>
      <c r="E19" s="169"/>
      <c r="F19" s="172"/>
      <c r="G19" s="172">
        <f>SUMIF(AE20:AE25,"&lt;&gt;NOR",G20:G25)</f>
        <v>0</v>
      </c>
      <c r="H19" s="172"/>
      <c r="I19" s="172">
        <f>SUM(I20:I25)</f>
        <v>0</v>
      </c>
      <c r="J19" s="172"/>
      <c r="K19" s="172">
        <f>SUM(K20:K25)</f>
        <v>0</v>
      </c>
      <c r="L19" s="172"/>
      <c r="M19" s="172">
        <f>SUM(M20:M25)</f>
        <v>0</v>
      </c>
      <c r="N19" s="166"/>
      <c r="O19" s="166">
        <f>SUM(O20:O25)</f>
        <v>0</v>
      </c>
      <c r="P19" s="166"/>
      <c r="Q19" s="166">
        <f>SUM(Q20:Q25)</f>
        <v>2.5796999999999999</v>
      </c>
      <c r="R19" s="166"/>
      <c r="S19" s="166"/>
      <c r="T19" s="167"/>
      <c r="U19" s="166">
        <f>SUM(U20:U25)</f>
        <v>13.96</v>
      </c>
      <c r="AE19" t="s">
        <v>96</v>
      </c>
    </row>
    <row r="20" spans="1:60" outlineLevel="1" x14ac:dyDescent="0.2">
      <c r="A20" s="154">
        <v>9</v>
      </c>
      <c r="B20" s="160" t="s">
        <v>115</v>
      </c>
      <c r="C20" s="193" t="s">
        <v>116</v>
      </c>
      <c r="D20" s="162" t="s">
        <v>99</v>
      </c>
      <c r="E20" s="168">
        <v>161.23099999999999</v>
      </c>
      <c r="F20" s="170"/>
      <c r="G20" s="171">
        <f t="shared" ref="G20:G25" si="0">ROUND(E20*F20,2)</f>
        <v>0</v>
      </c>
      <c r="H20" s="170"/>
      <c r="I20" s="171">
        <f t="shared" ref="I20:I25" si="1">ROUND(E20*H20,2)</f>
        <v>0</v>
      </c>
      <c r="J20" s="170"/>
      <c r="K20" s="171">
        <f t="shared" ref="K20:K25" si="2">ROUND(E20*J20,2)</f>
        <v>0</v>
      </c>
      <c r="L20" s="171">
        <v>21</v>
      </c>
      <c r="M20" s="171">
        <f t="shared" ref="M20:M25" si="3">G20*(1+L20/100)</f>
        <v>0</v>
      </c>
      <c r="N20" s="163">
        <v>0</v>
      </c>
      <c r="O20" s="163">
        <f t="shared" ref="O20:O25" si="4">ROUND(E20*N20,5)</f>
        <v>0</v>
      </c>
      <c r="P20" s="163">
        <v>1.6E-2</v>
      </c>
      <c r="Q20" s="163">
        <f t="shared" ref="Q20:Q25" si="5">ROUND(E20*P20,5)</f>
        <v>2.5796999999999999</v>
      </c>
      <c r="R20" s="163"/>
      <c r="S20" s="163"/>
      <c r="T20" s="164">
        <v>0.06</v>
      </c>
      <c r="U20" s="163">
        <f t="shared" ref="U20:U25" si="6">ROUND(E20*T20,2)</f>
        <v>9.67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100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10</v>
      </c>
      <c r="B21" s="160" t="s">
        <v>117</v>
      </c>
      <c r="C21" s="193" t="s">
        <v>118</v>
      </c>
      <c r="D21" s="162" t="s">
        <v>119</v>
      </c>
      <c r="E21" s="168">
        <v>2.6133999999999999</v>
      </c>
      <c r="F21" s="170"/>
      <c r="G21" s="171">
        <f t="shared" si="0"/>
        <v>0</v>
      </c>
      <c r="H21" s="170"/>
      <c r="I21" s="171">
        <f t="shared" si="1"/>
        <v>0</v>
      </c>
      <c r="J21" s="170"/>
      <c r="K21" s="171">
        <f t="shared" si="2"/>
        <v>0</v>
      </c>
      <c r="L21" s="171">
        <v>21</v>
      </c>
      <c r="M21" s="171">
        <f t="shared" si="3"/>
        <v>0</v>
      </c>
      <c r="N21" s="163">
        <v>0</v>
      </c>
      <c r="O21" s="163">
        <f t="shared" si="4"/>
        <v>0</v>
      </c>
      <c r="P21" s="163">
        <v>0</v>
      </c>
      <c r="Q21" s="163">
        <f t="shared" si="5"/>
        <v>0</v>
      </c>
      <c r="R21" s="163"/>
      <c r="S21" s="163"/>
      <c r="T21" s="164">
        <v>0.49</v>
      </c>
      <c r="U21" s="163">
        <f t="shared" si="6"/>
        <v>1.28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100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>
        <v>11</v>
      </c>
      <c r="B22" s="160" t="s">
        <v>120</v>
      </c>
      <c r="C22" s="193" t="s">
        <v>121</v>
      </c>
      <c r="D22" s="162" t="s">
        <v>119</v>
      </c>
      <c r="E22" s="168">
        <v>36.587899999999998</v>
      </c>
      <c r="F22" s="170"/>
      <c r="G22" s="171">
        <f t="shared" si="0"/>
        <v>0</v>
      </c>
      <c r="H22" s="170"/>
      <c r="I22" s="171">
        <f t="shared" si="1"/>
        <v>0</v>
      </c>
      <c r="J22" s="170"/>
      <c r="K22" s="171">
        <f t="shared" si="2"/>
        <v>0</v>
      </c>
      <c r="L22" s="171">
        <v>21</v>
      </c>
      <c r="M22" s="171">
        <f t="shared" si="3"/>
        <v>0</v>
      </c>
      <c r="N22" s="163">
        <v>0</v>
      </c>
      <c r="O22" s="163">
        <f t="shared" si="4"/>
        <v>0</v>
      </c>
      <c r="P22" s="163">
        <v>0</v>
      </c>
      <c r="Q22" s="163">
        <f t="shared" si="5"/>
        <v>0</v>
      </c>
      <c r="R22" s="163"/>
      <c r="S22" s="163"/>
      <c r="T22" s="164">
        <v>0</v>
      </c>
      <c r="U22" s="163">
        <f t="shared" si="6"/>
        <v>0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100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54">
        <v>12</v>
      </c>
      <c r="B23" s="160" t="s">
        <v>122</v>
      </c>
      <c r="C23" s="193" t="s">
        <v>123</v>
      </c>
      <c r="D23" s="162" t="s">
        <v>119</v>
      </c>
      <c r="E23" s="168">
        <v>2.6133999999999999</v>
      </c>
      <c r="F23" s="170"/>
      <c r="G23" s="171">
        <f t="shared" si="0"/>
        <v>0</v>
      </c>
      <c r="H23" s="170"/>
      <c r="I23" s="171">
        <f t="shared" si="1"/>
        <v>0</v>
      </c>
      <c r="J23" s="170"/>
      <c r="K23" s="171">
        <f t="shared" si="2"/>
        <v>0</v>
      </c>
      <c r="L23" s="171">
        <v>21</v>
      </c>
      <c r="M23" s="171">
        <f t="shared" si="3"/>
        <v>0</v>
      </c>
      <c r="N23" s="163">
        <v>0</v>
      </c>
      <c r="O23" s="163">
        <f t="shared" si="4"/>
        <v>0</v>
      </c>
      <c r="P23" s="163">
        <v>0</v>
      </c>
      <c r="Q23" s="163">
        <f t="shared" si="5"/>
        <v>0</v>
      </c>
      <c r="R23" s="163"/>
      <c r="S23" s="163"/>
      <c r="T23" s="164">
        <v>0.94199999999999995</v>
      </c>
      <c r="U23" s="163">
        <f t="shared" si="6"/>
        <v>2.46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100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>
        <v>13</v>
      </c>
      <c r="B24" s="160" t="s">
        <v>124</v>
      </c>
      <c r="C24" s="193" t="s">
        <v>125</v>
      </c>
      <c r="D24" s="162" t="s">
        <v>119</v>
      </c>
      <c r="E24" s="168">
        <v>5.2267999999999999</v>
      </c>
      <c r="F24" s="170"/>
      <c r="G24" s="171">
        <f t="shared" si="0"/>
        <v>0</v>
      </c>
      <c r="H24" s="170"/>
      <c r="I24" s="171">
        <f t="shared" si="1"/>
        <v>0</v>
      </c>
      <c r="J24" s="170"/>
      <c r="K24" s="171">
        <f t="shared" si="2"/>
        <v>0</v>
      </c>
      <c r="L24" s="171">
        <v>21</v>
      </c>
      <c r="M24" s="171">
        <f t="shared" si="3"/>
        <v>0</v>
      </c>
      <c r="N24" s="163">
        <v>0</v>
      </c>
      <c r="O24" s="163">
        <f t="shared" si="4"/>
        <v>0</v>
      </c>
      <c r="P24" s="163">
        <v>0</v>
      </c>
      <c r="Q24" s="163">
        <f t="shared" si="5"/>
        <v>0</v>
      </c>
      <c r="R24" s="163"/>
      <c r="S24" s="163"/>
      <c r="T24" s="164">
        <v>0.105</v>
      </c>
      <c r="U24" s="163">
        <f t="shared" si="6"/>
        <v>0.55000000000000004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100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14</v>
      </c>
      <c r="B25" s="160" t="s">
        <v>126</v>
      </c>
      <c r="C25" s="193" t="s">
        <v>127</v>
      </c>
      <c r="D25" s="162" t="s">
        <v>119</v>
      </c>
      <c r="E25" s="168">
        <v>2.6133999999999999</v>
      </c>
      <c r="F25" s="170"/>
      <c r="G25" s="171">
        <f t="shared" si="0"/>
        <v>0</v>
      </c>
      <c r="H25" s="170"/>
      <c r="I25" s="171">
        <f t="shared" si="1"/>
        <v>0</v>
      </c>
      <c r="J25" s="170"/>
      <c r="K25" s="171">
        <f t="shared" si="2"/>
        <v>0</v>
      </c>
      <c r="L25" s="171">
        <v>21</v>
      </c>
      <c r="M25" s="171">
        <f t="shared" si="3"/>
        <v>0</v>
      </c>
      <c r="N25" s="163">
        <v>0</v>
      </c>
      <c r="O25" s="163">
        <f t="shared" si="4"/>
        <v>0</v>
      </c>
      <c r="P25" s="163">
        <v>0</v>
      </c>
      <c r="Q25" s="163">
        <f t="shared" si="5"/>
        <v>0</v>
      </c>
      <c r="R25" s="163"/>
      <c r="S25" s="163"/>
      <c r="T25" s="164">
        <v>0</v>
      </c>
      <c r="U25" s="163">
        <f t="shared" si="6"/>
        <v>0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100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x14ac:dyDescent="0.2">
      <c r="A26" s="155" t="s">
        <v>95</v>
      </c>
      <c r="B26" s="161" t="s">
        <v>62</v>
      </c>
      <c r="C26" s="194" t="s">
        <v>63</v>
      </c>
      <c r="D26" s="165"/>
      <c r="E26" s="169"/>
      <c r="F26" s="172"/>
      <c r="G26" s="172">
        <f>SUMIF(AE27:AE27,"&lt;&gt;NOR",G27:G27)</f>
        <v>0</v>
      </c>
      <c r="H26" s="172"/>
      <c r="I26" s="172">
        <f>SUM(I27:I27)</f>
        <v>0</v>
      </c>
      <c r="J26" s="172"/>
      <c r="K26" s="172">
        <f>SUM(K27:K27)</f>
        <v>0</v>
      </c>
      <c r="L26" s="172"/>
      <c r="M26" s="172">
        <f>SUM(M27:M27)</f>
        <v>0</v>
      </c>
      <c r="N26" s="166"/>
      <c r="O26" s="166">
        <f>SUM(O27:O27)</f>
        <v>0</v>
      </c>
      <c r="P26" s="166"/>
      <c r="Q26" s="166">
        <f>SUM(Q27:Q27)</f>
        <v>0</v>
      </c>
      <c r="R26" s="166"/>
      <c r="S26" s="166"/>
      <c r="T26" s="167"/>
      <c r="U26" s="166">
        <f>SUM(U27:U27)</f>
        <v>21.07</v>
      </c>
      <c r="AE26" t="s">
        <v>96</v>
      </c>
    </row>
    <row r="27" spans="1:60" outlineLevel="1" x14ac:dyDescent="0.2">
      <c r="A27" s="154">
        <v>15</v>
      </c>
      <c r="B27" s="160" t="s">
        <v>128</v>
      </c>
      <c r="C27" s="193" t="s">
        <v>129</v>
      </c>
      <c r="D27" s="162" t="s">
        <v>119</v>
      </c>
      <c r="E27" s="168">
        <v>11.257300000000001</v>
      </c>
      <c r="F27" s="170"/>
      <c r="G27" s="171">
        <f>ROUND(E27*F27,2)</f>
        <v>0</v>
      </c>
      <c r="H27" s="170"/>
      <c r="I27" s="171">
        <f>ROUND(E27*H27,2)</f>
        <v>0</v>
      </c>
      <c r="J27" s="170"/>
      <c r="K27" s="171">
        <f>ROUND(E27*J27,2)</f>
        <v>0</v>
      </c>
      <c r="L27" s="171">
        <v>21</v>
      </c>
      <c r="M27" s="171">
        <f>G27*(1+L27/100)</f>
        <v>0</v>
      </c>
      <c r="N27" s="163">
        <v>0</v>
      </c>
      <c r="O27" s="163">
        <f>ROUND(E27*N27,5)</f>
        <v>0</v>
      </c>
      <c r="P27" s="163">
        <v>0</v>
      </c>
      <c r="Q27" s="163">
        <f>ROUND(E27*P27,5)</f>
        <v>0</v>
      </c>
      <c r="R27" s="163"/>
      <c r="S27" s="163"/>
      <c r="T27" s="164">
        <v>1.8720000000000001</v>
      </c>
      <c r="U27" s="163">
        <f>ROUND(E27*T27,2)</f>
        <v>21.07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100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x14ac:dyDescent="0.2">
      <c r="A28" s="155" t="s">
        <v>95</v>
      </c>
      <c r="B28" s="161" t="s">
        <v>64</v>
      </c>
      <c r="C28" s="194" t="s">
        <v>65</v>
      </c>
      <c r="D28" s="165"/>
      <c r="E28" s="169"/>
      <c r="F28" s="172"/>
      <c r="G28" s="172">
        <f>SUMIF(AE29:AE34,"&lt;&gt;NOR",G29:G34)</f>
        <v>0</v>
      </c>
      <c r="H28" s="172"/>
      <c r="I28" s="172">
        <f>SUM(I29:I34)</f>
        <v>0</v>
      </c>
      <c r="J28" s="172"/>
      <c r="K28" s="172">
        <f>SUM(K29:K34)</f>
        <v>0</v>
      </c>
      <c r="L28" s="172"/>
      <c r="M28" s="172">
        <f>SUM(M29:M34)</f>
        <v>0</v>
      </c>
      <c r="N28" s="166"/>
      <c r="O28" s="166">
        <f>SUM(O29:O34)</f>
        <v>6.3789999999999999E-2</v>
      </c>
      <c r="P28" s="166"/>
      <c r="Q28" s="166">
        <f>SUM(Q29:Q34)</f>
        <v>3.3729999999999996E-2</v>
      </c>
      <c r="R28" s="166"/>
      <c r="S28" s="166"/>
      <c r="T28" s="167"/>
      <c r="U28" s="166">
        <f>SUM(U29:U34)</f>
        <v>11.459999999999999</v>
      </c>
      <c r="AE28" t="s">
        <v>96</v>
      </c>
    </row>
    <row r="29" spans="1:60" outlineLevel="1" x14ac:dyDescent="0.2">
      <c r="A29" s="154">
        <v>16</v>
      </c>
      <c r="B29" s="160" t="s">
        <v>130</v>
      </c>
      <c r="C29" s="193" t="s">
        <v>131</v>
      </c>
      <c r="D29" s="162" t="s">
        <v>132</v>
      </c>
      <c r="E29" s="168">
        <v>5.5</v>
      </c>
      <c r="F29" s="170"/>
      <c r="G29" s="171">
        <f t="shared" ref="G29:G34" si="7">ROUND(E29*F29,2)</f>
        <v>0</v>
      </c>
      <c r="H29" s="170"/>
      <c r="I29" s="171">
        <f t="shared" ref="I29:I34" si="8">ROUND(E29*H29,2)</f>
        <v>0</v>
      </c>
      <c r="J29" s="170"/>
      <c r="K29" s="171">
        <f t="shared" ref="K29:K34" si="9">ROUND(E29*J29,2)</f>
        <v>0</v>
      </c>
      <c r="L29" s="171">
        <v>21</v>
      </c>
      <c r="M29" s="171">
        <f t="shared" ref="M29:M34" si="10">G29*(1+L29/100)</f>
        <v>0</v>
      </c>
      <c r="N29" s="163">
        <v>2.9299999999999999E-3</v>
      </c>
      <c r="O29" s="163">
        <f t="shared" ref="O29:O34" si="11">ROUND(E29*N29,5)</f>
        <v>1.6119999999999999E-2</v>
      </c>
      <c r="P29" s="163">
        <v>0</v>
      </c>
      <c r="Q29" s="163">
        <f t="shared" ref="Q29:Q34" si="12">ROUND(E29*P29,5)</f>
        <v>0</v>
      </c>
      <c r="R29" s="163"/>
      <c r="S29" s="163"/>
      <c r="T29" s="164">
        <v>0.53</v>
      </c>
      <c r="U29" s="163">
        <f t="shared" ref="U29:U34" si="13">ROUND(E29*T29,2)</f>
        <v>2.92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100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>
        <v>17</v>
      </c>
      <c r="B30" s="160" t="s">
        <v>133</v>
      </c>
      <c r="C30" s="193" t="s">
        <v>134</v>
      </c>
      <c r="D30" s="162" t="s">
        <v>132</v>
      </c>
      <c r="E30" s="168">
        <v>17.16</v>
      </c>
      <c r="F30" s="170"/>
      <c r="G30" s="171">
        <f t="shared" si="7"/>
        <v>0</v>
      </c>
      <c r="H30" s="170"/>
      <c r="I30" s="171">
        <f t="shared" si="8"/>
        <v>0</v>
      </c>
      <c r="J30" s="170"/>
      <c r="K30" s="171">
        <f t="shared" si="9"/>
        <v>0</v>
      </c>
      <c r="L30" s="171">
        <v>21</v>
      </c>
      <c r="M30" s="171">
        <f t="shared" si="10"/>
        <v>0</v>
      </c>
      <c r="N30" s="163">
        <v>2.7499999999999998E-3</v>
      </c>
      <c r="O30" s="163">
        <f t="shared" si="11"/>
        <v>4.7190000000000003E-2</v>
      </c>
      <c r="P30" s="163">
        <v>0</v>
      </c>
      <c r="Q30" s="163">
        <f t="shared" si="12"/>
        <v>0</v>
      </c>
      <c r="R30" s="163"/>
      <c r="S30" s="163"/>
      <c r="T30" s="164">
        <v>0.29799999999999999</v>
      </c>
      <c r="U30" s="163">
        <f t="shared" si="13"/>
        <v>5.1100000000000003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100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>
        <v>18</v>
      </c>
      <c r="B31" s="160" t="s">
        <v>135</v>
      </c>
      <c r="C31" s="193" t="s">
        <v>136</v>
      </c>
      <c r="D31" s="162" t="s">
        <v>132</v>
      </c>
      <c r="E31" s="168">
        <v>5.5</v>
      </c>
      <c r="F31" s="170"/>
      <c r="G31" s="171">
        <f t="shared" si="7"/>
        <v>0</v>
      </c>
      <c r="H31" s="170"/>
      <c r="I31" s="171">
        <f t="shared" si="8"/>
        <v>0</v>
      </c>
      <c r="J31" s="170"/>
      <c r="K31" s="171">
        <f t="shared" si="9"/>
        <v>0</v>
      </c>
      <c r="L31" s="171">
        <v>21</v>
      </c>
      <c r="M31" s="171">
        <f t="shared" si="10"/>
        <v>0</v>
      </c>
      <c r="N31" s="163">
        <v>0</v>
      </c>
      <c r="O31" s="163">
        <f t="shared" si="11"/>
        <v>0</v>
      </c>
      <c r="P31" s="163">
        <v>1.92E-3</v>
      </c>
      <c r="Q31" s="163">
        <f t="shared" si="12"/>
        <v>1.056E-2</v>
      </c>
      <c r="R31" s="163"/>
      <c r="S31" s="163"/>
      <c r="T31" s="164">
        <v>0.05</v>
      </c>
      <c r="U31" s="163">
        <f t="shared" si="13"/>
        <v>0.28000000000000003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100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ht="22.5" outlineLevel="1" x14ac:dyDescent="0.2">
      <c r="A32" s="154">
        <v>19</v>
      </c>
      <c r="B32" s="160" t="s">
        <v>137</v>
      </c>
      <c r="C32" s="193" t="s">
        <v>138</v>
      </c>
      <c r="D32" s="162" t="s">
        <v>132</v>
      </c>
      <c r="E32" s="168">
        <v>17.16</v>
      </c>
      <c r="F32" s="170"/>
      <c r="G32" s="171">
        <f t="shared" si="7"/>
        <v>0</v>
      </c>
      <c r="H32" s="170"/>
      <c r="I32" s="171">
        <f t="shared" si="8"/>
        <v>0</v>
      </c>
      <c r="J32" s="170"/>
      <c r="K32" s="171">
        <f t="shared" si="9"/>
        <v>0</v>
      </c>
      <c r="L32" s="171">
        <v>21</v>
      </c>
      <c r="M32" s="171">
        <f t="shared" si="10"/>
        <v>0</v>
      </c>
      <c r="N32" s="163">
        <v>0</v>
      </c>
      <c r="O32" s="163">
        <f t="shared" si="11"/>
        <v>0</v>
      </c>
      <c r="P32" s="163">
        <v>1.3500000000000001E-3</v>
      </c>
      <c r="Q32" s="163">
        <f t="shared" si="12"/>
        <v>2.317E-2</v>
      </c>
      <c r="R32" s="163"/>
      <c r="S32" s="163"/>
      <c r="T32" s="164">
        <v>0.08</v>
      </c>
      <c r="U32" s="163">
        <f t="shared" si="13"/>
        <v>1.37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100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22.5" outlineLevel="1" x14ac:dyDescent="0.2">
      <c r="A33" s="154">
        <v>20</v>
      </c>
      <c r="B33" s="160" t="s">
        <v>139</v>
      </c>
      <c r="C33" s="193" t="s">
        <v>140</v>
      </c>
      <c r="D33" s="162" t="s">
        <v>132</v>
      </c>
      <c r="E33" s="168">
        <v>8</v>
      </c>
      <c r="F33" s="170"/>
      <c r="G33" s="171">
        <f t="shared" si="7"/>
        <v>0</v>
      </c>
      <c r="H33" s="170"/>
      <c r="I33" s="171">
        <f t="shared" si="8"/>
        <v>0</v>
      </c>
      <c r="J33" s="170"/>
      <c r="K33" s="171">
        <f t="shared" si="9"/>
        <v>0</v>
      </c>
      <c r="L33" s="171">
        <v>21</v>
      </c>
      <c r="M33" s="171">
        <f t="shared" si="10"/>
        <v>0</v>
      </c>
      <c r="N33" s="163">
        <v>6.0000000000000002E-5</v>
      </c>
      <c r="O33" s="163">
        <f t="shared" si="11"/>
        <v>4.8000000000000001E-4</v>
      </c>
      <c r="P33" s="163">
        <v>0</v>
      </c>
      <c r="Q33" s="163">
        <f t="shared" si="12"/>
        <v>0</v>
      </c>
      <c r="R33" s="163"/>
      <c r="S33" s="163"/>
      <c r="T33" s="164">
        <v>0.223</v>
      </c>
      <c r="U33" s="163">
        <f t="shared" si="13"/>
        <v>1.78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100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21</v>
      </c>
      <c r="B34" s="160" t="s">
        <v>141</v>
      </c>
      <c r="C34" s="193" t="s">
        <v>142</v>
      </c>
      <c r="D34" s="162" t="s">
        <v>0</v>
      </c>
      <c r="E34" s="168">
        <v>199.4581</v>
      </c>
      <c r="F34" s="170"/>
      <c r="G34" s="171">
        <f t="shared" si="7"/>
        <v>0</v>
      </c>
      <c r="H34" s="170"/>
      <c r="I34" s="171">
        <f t="shared" si="8"/>
        <v>0</v>
      </c>
      <c r="J34" s="170"/>
      <c r="K34" s="171">
        <f t="shared" si="9"/>
        <v>0</v>
      </c>
      <c r="L34" s="171">
        <v>21</v>
      </c>
      <c r="M34" s="171">
        <f t="shared" si="10"/>
        <v>0</v>
      </c>
      <c r="N34" s="163">
        <v>0</v>
      </c>
      <c r="O34" s="163">
        <f t="shared" si="11"/>
        <v>0</v>
      </c>
      <c r="P34" s="163">
        <v>0</v>
      </c>
      <c r="Q34" s="163">
        <f t="shared" si="12"/>
        <v>0</v>
      </c>
      <c r="R34" s="163"/>
      <c r="S34" s="163"/>
      <c r="T34" s="164">
        <v>0</v>
      </c>
      <c r="U34" s="163">
        <f t="shared" si="13"/>
        <v>0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100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x14ac:dyDescent="0.2">
      <c r="A35" s="155" t="s">
        <v>95</v>
      </c>
      <c r="B35" s="161" t="s">
        <v>66</v>
      </c>
      <c r="C35" s="194" t="s">
        <v>67</v>
      </c>
      <c r="D35" s="165"/>
      <c r="E35" s="169"/>
      <c r="F35" s="172"/>
      <c r="G35" s="172">
        <f>SUMIF(AE36:AE37,"&lt;&gt;NOR",G36:G37)</f>
        <v>0</v>
      </c>
      <c r="H35" s="172"/>
      <c r="I35" s="172">
        <f>SUM(I36:I37)</f>
        <v>0</v>
      </c>
      <c r="J35" s="172"/>
      <c r="K35" s="172">
        <f>SUM(K36:K37)</f>
        <v>0</v>
      </c>
      <c r="L35" s="172"/>
      <c r="M35" s="172">
        <f>SUM(M36:M37)</f>
        <v>0</v>
      </c>
      <c r="N35" s="166"/>
      <c r="O35" s="166">
        <f>SUM(O36:O37)</f>
        <v>2.2461500000000001</v>
      </c>
      <c r="P35" s="166"/>
      <c r="Q35" s="166">
        <f>SUM(Q36:Q37)</f>
        <v>0</v>
      </c>
      <c r="R35" s="166"/>
      <c r="S35" s="166"/>
      <c r="T35" s="167"/>
      <c r="U35" s="166">
        <f>SUM(U36:U37)</f>
        <v>41.35</v>
      </c>
      <c r="AE35" t="s">
        <v>96</v>
      </c>
    </row>
    <row r="36" spans="1:60" outlineLevel="1" x14ac:dyDescent="0.2">
      <c r="A36" s="154">
        <v>22</v>
      </c>
      <c r="B36" s="160" t="s">
        <v>143</v>
      </c>
      <c r="C36" s="193" t="s">
        <v>144</v>
      </c>
      <c r="D36" s="162" t="s">
        <v>99</v>
      </c>
      <c r="E36" s="168">
        <v>25.6586</v>
      </c>
      <c r="F36" s="170"/>
      <c r="G36" s="171">
        <f>ROUND(E36*F36,2)</f>
        <v>0</v>
      </c>
      <c r="H36" s="170"/>
      <c r="I36" s="171">
        <f>ROUND(E36*H36,2)</f>
        <v>0</v>
      </c>
      <c r="J36" s="170"/>
      <c r="K36" s="171">
        <f>ROUND(E36*J36,2)</f>
        <v>0</v>
      </c>
      <c r="L36" s="171">
        <v>21</v>
      </c>
      <c r="M36" s="171">
        <f>G36*(1+L36/100)</f>
        <v>0</v>
      </c>
      <c r="N36" s="163">
        <v>8.7540000000000007E-2</v>
      </c>
      <c r="O36" s="163">
        <f>ROUND(E36*N36,5)</f>
        <v>2.2461500000000001</v>
      </c>
      <c r="P36" s="163">
        <v>0</v>
      </c>
      <c r="Q36" s="163">
        <f>ROUND(E36*P36,5)</f>
        <v>0</v>
      </c>
      <c r="R36" s="163"/>
      <c r="S36" s="163"/>
      <c r="T36" s="164">
        <v>1.6116299999999999</v>
      </c>
      <c r="U36" s="163">
        <f>ROUND(E36*T36,2)</f>
        <v>41.35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145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81">
        <v>23</v>
      </c>
      <c r="B37" s="182" t="s">
        <v>146</v>
      </c>
      <c r="C37" s="195" t="s">
        <v>147</v>
      </c>
      <c r="D37" s="183" t="s">
        <v>0</v>
      </c>
      <c r="E37" s="184">
        <v>348.94580000000002</v>
      </c>
      <c r="F37" s="185"/>
      <c r="G37" s="186">
        <f>ROUND(E37*F37,2)</f>
        <v>0</v>
      </c>
      <c r="H37" s="185"/>
      <c r="I37" s="186">
        <f>ROUND(E37*H37,2)</f>
        <v>0</v>
      </c>
      <c r="J37" s="185"/>
      <c r="K37" s="186">
        <f>ROUND(E37*J37,2)</f>
        <v>0</v>
      </c>
      <c r="L37" s="186">
        <v>21</v>
      </c>
      <c r="M37" s="186">
        <f>G37*(1+L37/100)</f>
        <v>0</v>
      </c>
      <c r="N37" s="187">
        <v>0</v>
      </c>
      <c r="O37" s="187">
        <f>ROUND(E37*N37,5)</f>
        <v>0</v>
      </c>
      <c r="P37" s="187">
        <v>0</v>
      </c>
      <c r="Q37" s="187">
        <f>ROUND(E37*P37,5)</f>
        <v>0</v>
      </c>
      <c r="R37" s="187"/>
      <c r="S37" s="187"/>
      <c r="T37" s="188">
        <v>0</v>
      </c>
      <c r="U37" s="187">
        <f>ROUND(E37*T37,2)</f>
        <v>0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100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x14ac:dyDescent="0.2">
      <c r="A38" s="6"/>
      <c r="B38" s="7" t="s">
        <v>148</v>
      </c>
      <c r="C38" s="196" t="s">
        <v>148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C38">
        <v>15</v>
      </c>
      <c r="AD38">
        <v>21</v>
      </c>
    </row>
    <row r="39" spans="1:60" x14ac:dyDescent="0.2">
      <c r="A39" s="189"/>
      <c r="B39" s="190">
        <v>26</v>
      </c>
      <c r="C39" s="197" t="s">
        <v>148</v>
      </c>
      <c r="D39" s="191"/>
      <c r="E39" s="191"/>
      <c r="F39" s="191"/>
      <c r="G39" s="192">
        <f>G8+G13+G17+G19+G26+G28+G35</f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C39">
        <f>SUMIF(L7:L37,AC38,G7:G37)</f>
        <v>0</v>
      </c>
      <c r="AD39">
        <f>SUMIF(L7:L37,AD38,G7:G37)</f>
        <v>0</v>
      </c>
      <c r="AE39" t="s">
        <v>149</v>
      </c>
    </row>
    <row r="40" spans="1:60" x14ac:dyDescent="0.2">
      <c r="A40" s="6"/>
      <c r="B40" s="7" t="s">
        <v>148</v>
      </c>
      <c r="C40" s="196" t="s">
        <v>148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60" x14ac:dyDescent="0.2">
      <c r="A41" s="6"/>
      <c r="B41" s="7" t="s">
        <v>148</v>
      </c>
      <c r="C41" s="196" t="s">
        <v>148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60" x14ac:dyDescent="0.2">
      <c r="A42" s="258">
        <v>33</v>
      </c>
      <c r="B42" s="258"/>
      <c r="C42" s="25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60" x14ac:dyDescent="0.2">
      <c r="A43" s="260"/>
      <c r="B43" s="261"/>
      <c r="C43" s="262"/>
      <c r="D43" s="261"/>
      <c r="E43" s="261"/>
      <c r="F43" s="261"/>
      <c r="G43" s="263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AE43" t="s">
        <v>150</v>
      </c>
    </row>
    <row r="44" spans="1:60" x14ac:dyDescent="0.2">
      <c r="A44" s="264"/>
      <c r="B44" s="265"/>
      <c r="C44" s="266"/>
      <c r="D44" s="265"/>
      <c r="E44" s="265"/>
      <c r="F44" s="265"/>
      <c r="G44" s="26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60" x14ac:dyDescent="0.2">
      <c r="A45" s="264"/>
      <c r="B45" s="265"/>
      <c r="C45" s="266"/>
      <c r="D45" s="265"/>
      <c r="E45" s="265"/>
      <c r="F45" s="265"/>
      <c r="G45" s="26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60" x14ac:dyDescent="0.2">
      <c r="A46" s="264"/>
      <c r="B46" s="265"/>
      <c r="C46" s="266"/>
      <c r="D46" s="265"/>
      <c r="E46" s="265"/>
      <c r="F46" s="265"/>
      <c r="G46" s="26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268"/>
      <c r="B47" s="269"/>
      <c r="C47" s="270"/>
      <c r="D47" s="269"/>
      <c r="E47" s="269"/>
      <c r="F47" s="269"/>
      <c r="G47" s="27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60" x14ac:dyDescent="0.2">
      <c r="A48" s="6"/>
      <c r="B48" s="7" t="s">
        <v>148</v>
      </c>
      <c r="C48" s="196" t="s">
        <v>148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3:31" x14ac:dyDescent="0.2">
      <c r="C49" s="198"/>
      <c r="AE49" t="s">
        <v>151</v>
      </c>
    </row>
  </sheetData>
  <mergeCells count="6">
    <mergeCell ref="A43:G47"/>
    <mergeCell ref="A1:G1"/>
    <mergeCell ref="C2:G2"/>
    <mergeCell ref="C3:G3"/>
    <mergeCell ref="C4:G4"/>
    <mergeCell ref="A42:C42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2019-09-26T13:09:56Z</dcterms:modified>
</cp:coreProperties>
</file>