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Pol'!$A$1:$U$66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G39" i="1"/>
  <c r="F39" i="1"/>
  <c r="F40" i="1" s="1"/>
  <c r="G56" i="12"/>
  <c r="AC56" i="12"/>
  <c r="AD56" i="12"/>
  <c r="I8" i="12"/>
  <c r="Q8" i="12"/>
  <c r="G9" i="12"/>
  <c r="G8" i="12" s="1"/>
  <c r="I9" i="12"/>
  <c r="K9" i="12"/>
  <c r="K8" i="12" s="1"/>
  <c r="O9" i="12"/>
  <c r="O8" i="12" s="1"/>
  <c r="Q9" i="12"/>
  <c r="U9" i="12"/>
  <c r="U8" i="12" s="1"/>
  <c r="G10" i="12"/>
  <c r="I10" i="12"/>
  <c r="K10" i="12"/>
  <c r="M10" i="12"/>
  <c r="O10" i="12"/>
  <c r="Q10" i="12"/>
  <c r="U10" i="12"/>
  <c r="G11" i="12"/>
  <c r="O11" i="12"/>
  <c r="G12" i="12"/>
  <c r="I12" i="12"/>
  <c r="I11" i="12" s="1"/>
  <c r="K12" i="12"/>
  <c r="M12" i="12"/>
  <c r="O12" i="12"/>
  <c r="Q12" i="12"/>
  <c r="Q11" i="12" s="1"/>
  <c r="U12" i="12"/>
  <c r="G13" i="12"/>
  <c r="M13" i="12" s="1"/>
  <c r="I13" i="12"/>
  <c r="K13" i="12"/>
  <c r="K11" i="12" s="1"/>
  <c r="O13" i="12"/>
  <c r="Q13" i="12"/>
  <c r="U13" i="12"/>
  <c r="U11" i="12" s="1"/>
  <c r="I14" i="12"/>
  <c r="Q14" i="12"/>
  <c r="G15" i="12"/>
  <c r="M15" i="12" s="1"/>
  <c r="M14" i="12" s="1"/>
  <c r="I15" i="12"/>
  <c r="K15" i="12"/>
  <c r="K14" i="12" s="1"/>
  <c r="O15" i="12"/>
  <c r="O14" i="12" s="1"/>
  <c r="Q15" i="12"/>
  <c r="U15" i="12"/>
  <c r="U14" i="12" s="1"/>
  <c r="G17" i="12"/>
  <c r="G16" i="12" s="1"/>
  <c r="I17" i="12"/>
  <c r="K17" i="12"/>
  <c r="K16" i="12" s="1"/>
  <c r="O17" i="12"/>
  <c r="O16" i="12" s="1"/>
  <c r="Q17" i="12"/>
  <c r="U17" i="12"/>
  <c r="U16" i="12" s="1"/>
  <c r="G18" i="12"/>
  <c r="I18" i="12"/>
  <c r="K18" i="12"/>
  <c r="M18" i="12"/>
  <c r="O18" i="12"/>
  <c r="Q18" i="12"/>
  <c r="U18" i="12"/>
  <c r="G19" i="12"/>
  <c r="M19" i="12" s="1"/>
  <c r="I19" i="12"/>
  <c r="K19" i="12"/>
  <c r="O19" i="12"/>
  <c r="Q19" i="12"/>
  <c r="U19" i="12"/>
  <c r="G20" i="12"/>
  <c r="I20" i="12"/>
  <c r="I16" i="12" s="1"/>
  <c r="K20" i="12"/>
  <c r="M20" i="12"/>
  <c r="O20" i="12"/>
  <c r="Q20" i="12"/>
  <c r="Q16" i="12" s="1"/>
  <c r="U20" i="12"/>
  <c r="G21" i="12"/>
  <c r="M21" i="12" s="1"/>
  <c r="I21" i="12"/>
  <c r="K21" i="12"/>
  <c r="O21" i="12"/>
  <c r="Q21" i="12"/>
  <c r="U21" i="12"/>
  <c r="G22" i="12"/>
  <c r="I22" i="12"/>
  <c r="K22" i="12"/>
  <c r="M22" i="12"/>
  <c r="O22" i="12"/>
  <c r="Q22" i="12"/>
  <c r="U22" i="12"/>
  <c r="G23" i="12"/>
  <c r="M23" i="12" s="1"/>
  <c r="I23" i="12"/>
  <c r="K23" i="12"/>
  <c r="O23" i="12"/>
  <c r="Q23" i="12"/>
  <c r="U23" i="12"/>
  <c r="G24" i="12"/>
  <c r="I24" i="12"/>
  <c r="K24" i="12"/>
  <c r="M24" i="12"/>
  <c r="O24" i="12"/>
  <c r="Q24" i="12"/>
  <c r="U24" i="12"/>
  <c r="G25" i="12"/>
  <c r="K25" i="12"/>
  <c r="O25" i="12"/>
  <c r="U25" i="12"/>
  <c r="G26" i="12"/>
  <c r="I26" i="12"/>
  <c r="I25" i="12" s="1"/>
  <c r="K26" i="12"/>
  <c r="M26" i="12"/>
  <c r="M25" i="12" s="1"/>
  <c r="O26" i="12"/>
  <c r="Q26" i="12"/>
  <c r="Q25" i="12" s="1"/>
  <c r="U26" i="12"/>
  <c r="G27" i="12"/>
  <c r="O27" i="12"/>
  <c r="G28" i="12"/>
  <c r="I28" i="12"/>
  <c r="I27" i="12" s="1"/>
  <c r="K28" i="12"/>
  <c r="M28" i="12"/>
  <c r="O28" i="12"/>
  <c r="Q28" i="12"/>
  <c r="Q27" i="12" s="1"/>
  <c r="U28" i="12"/>
  <c r="G40" i="12"/>
  <c r="M40" i="12" s="1"/>
  <c r="I40" i="12"/>
  <c r="K40" i="12"/>
  <c r="K27" i="12" s="1"/>
  <c r="O40" i="12"/>
  <c r="Q40" i="12"/>
  <c r="U40" i="12"/>
  <c r="U27" i="12" s="1"/>
  <c r="G42" i="12"/>
  <c r="M42" i="12" s="1"/>
  <c r="M41" i="12" s="1"/>
  <c r="I42" i="12"/>
  <c r="K42" i="12"/>
  <c r="K41" i="12" s="1"/>
  <c r="O42" i="12"/>
  <c r="O41" i="12" s="1"/>
  <c r="Q42" i="12"/>
  <c r="U42" i="12"/>
  <c r="U41" i="12" s="1"/>
  <c r="G54" i="12"/>
  <c r="I54" i="12"/>
  <c r="I41" i="12" s="1"/>
  <c r="K54" i="12"/>
  <c r="M54" i="12"/>
  <c r="O54" i="12"/>
  <c r="Q54" i="12"/>
  <c r="Q41" i="12" s="1"/>
  <c r="U54" i="12"/>
  <c r="I20" i="1"/>
  <c r="I19" i="1"/>
  <c r="I18" i="1"/>
  <c r="I17" i="1"/>
  <c r="I16" i="1"/>
  <c r="I54" i="1"/>
  <c r="G27" i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27" i="12"/>
  <c r="M11" i="12"/>
  <c r="G41" i="12"/>
  <c r="M17" i="12"/>
  <c r="M16" i="12" s="1"/>
  <c r="G14" i="12"/>
  <c r="M9" i="12"/>
  <c r="M8" i="12" s="1"/>
  <c r="I21" i="1"/>
  <c r="I39" i="1"/>
  <c r="I40" i="1" s="1"/>
  <c r="J39" i="1" s="1"/>
  <c r="J40" i="1" s="1"/>
  <c r="G29" i="1" l="1"/>
  <c r="G2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<sst xmlns="http://schemas.openxmlformats.org/spreadsheetml/2006/main" count="281" uniqueCount="167">
  <si>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</si>
  <si>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</si>
  <si>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</si>
  <si>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</si>
  <si>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</si>
  <si>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</si>
  <si>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</si>
  <si>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</si>
  <si>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</si>
  <si>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</si>
  <si>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</si>
  <si>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</si>
  <si>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</si>
  <si>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</si>
  <si>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</si>
  <si>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</si>
  <si>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</si>
  <si>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</si>
  <si>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</si>
  <si>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</si>
  <si>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</si>
  <si>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</si>
  <si>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</si>
  <si>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</si>
  <si>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</si>
  <si>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</si>
  <si>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</si>
  <si>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</si>
  <si>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</si>
  <si>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</si>
  <si>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</si>
  <si>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</si>
  <si>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</si>
  <si>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</si>
  <si>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</si>
  <si>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</si>
  <si>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</si>
  <si>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</si>
  <si>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</si>
  <si>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</si>
  <si>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</si>
  <si>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</si>
  <si>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</si>
  <si>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</si>
  <si>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</si>
  <si>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Oprava dlažby a obkladů v šatnách a hygienických prostorách bazénu TJ TESLA BRNO</t>
  </si>
  <si>
    <t>TJ TESLA BRNO z.s.</t>
  </si>
  <si>
    <t>Halasovo náměstí 826/7</t>
  </si>
  <si>
    <t>Brno-Lesná</t>
  </si>
  <si>
    <t>63800</t>
  </si>
  <si>
    <t>00214086</t>
  </si>
  <si>
    <t>CZ00214086</t>
  </si>
  <si>
    <t>Celkem za stavbu</t>
  </si>
  <si>
    <t>CZK</t>
  </si>
  <si>
    <t>Rekapitulace dílů</t>
  </si>
  <si>
    <t>Typ dílu</t>
  </si>
  <si>
    <t>64</t>
  </si>
  <si>
    <t>Výplně otvorů</t>
  </si>
  <si>
    <t>97</t>
  </si>
  <si>
    <t>Prorážení otvorů</t>
  </si>
  <si>
    <t>99</t>
  </si>
  <si>
    <t>Staveništní přesun hmot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</si>
  <si>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</si>
  <si>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</si>
  <si>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</si>
  <si>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</si>
  <si>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</si>
  <si>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</si>
  <si>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</si>
  <si>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</si>
  <si>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</si>
  <si>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</si>
  <si>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</si>
  <si>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</si>
  <si>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</si>
  <si>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</si>
  <si>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</si>
  <si>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</si>
  <si>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</si>
  <si>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</si>
  <si>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</si>
  <si>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</si>
  <si>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</si>
  <si>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</si>
  <si>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</si>
  <si>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</si>
  <si>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</si>
  <si>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</si>
  <si>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</si>
  <si>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</si>
  <si>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</si>
  <si>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</si>
  <si>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</si>
  <si>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</si>
  <si>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</si>
  <si>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</si>
  <si>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</si>
  <si>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</si>
  <si>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</si>
  <si>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64160999R</t>
  </si>
  <si>
    <t>Dveře hladké do mokra DV 1005, plast. rám, opláštění HPL deskou tl. 3 mm včetně AL zárubně</t>
  </si>
  <si>
    <t>kus</t>
  </si>
  <si>
    <t>POL3_0</t>
  </si>
  <si>
    <t>642940090RA0</t>
  </si>
  <si>
    <t>Montáž dveří jednokřídlových</t>
  </si>
  <si>
    <t>POL2_0</t>
  </si>
  <si>
    <t>979981101R00</t>
  </si>
  <si>
    <t>Kontejner, suť bez příměsí, odvoz a likvidace, 3 t</t>
  </si>
  <si>
    <t>t</t>
  </si>
  <si>
    <t>POL1_0</t>
  </si>
  <si>
    <t>979999997R00</t>
  </si>
  <si>
    <t>Poplatek za skládku čistá suť - DUFONEV Brno</t>
  </si>
  <si>
    <t>999281145R00</t>
  </si>
  <si>
    <t>Přesun hmot pro opravy a údržbu do v. 6 m, nošením</t>
  </si>
  <si>
    <t>725290010RA0</t>
  </si>
  <si>
    <t>Demontáž klozetu včetně splachovací nádrže</t>
  </si>
  <si>
    <t>725200020RA0</t>
  </si>
  <si>
    <t>Montáž zařizovacích předmětů - pisoár</t>
  </si>
  <si>
    <t>725016105R00</t>
  </si>
  <si>
    <t>Pisoár DOMINO, ovládání automatické, bílý</t>
  </si>
  <si>
    <t>soubor</t>
  </si>
  <si>
    <t>55161635R</t>
  </si>
  <si>
    <t>Sifon pisoárový</t>
  </si>
  <si>
    <t>725130811R00</t>
  </si>
  <si>
    <t>Demontáž pisoárové nádrže + 1 stání</t>
  </si>
  <si>
    <t>725820801R00</t>
  </si>
  <si>
    <t>Demontáž baterie nástěnné do G 3/4</t>
  </si>
  <si>
    <t>725849205R00</t>
  </si>
  <si>
    <t>Montáž baterie sprchové podomítkové</t>
  </si>
  <si>
    <t>998725101R00</t>
  </si>
  <si>
    <t>Přesun hmot pro zařizovací předměty, výšky do 6 m</t>
  </si>
  <si>
    <t>766825122R00</t>
  </si>
  <si>
    <t>Dodávka a montáž šatní skřínky A101/25, š. 25 cm, hl. 55 cm, výška 160cm, AL profil, HPL</t>
  </si>
  <si>
    <t>771950010RA0</t>
  </si>
  <si>
    <t>Odstranění stávající dlažby, zřízení nové</t>
  </si>
  <si>
    <t>m2</t>
  </si>
  <si>
    <t>Šatna muži:52,19</t>
  </si>
  <si>
    <t>VV</t>
  </si>
  <si>
    <t>Osušovna muži:22,56</t>
  </si>
  <si>
    <t>Sprchy muži:15,75</t>
  </si>
  <si>
    <t>WC muži:15,75</t>
  </si>
  <si>
    <t>Šatna ženy:50,96</t>
  </si>
  <si>
    <t>Osušovna ženy:5,13</t>
  </si>
  <si>
    <t>Sprchy ženy:14,44</t>
  </si>
  <si>
    <t>WC ženy:6,48</t>
  </si>
  <si>
    <t>Šatna trenérů:13,6</t>
  </si>
  <si>
    <t>Sauna:6,44</t>
  </si>
  <si>
    <t>Ochlazovna:21,00</t>
  </si>
  <si>
    <t>771101142R00</t>
  </si>
  <si>
    <t>Hydroizolační stěrka dvouvrstvá</t>
  </si>
  <si>
    <t>781950010RAA</t>
  </si>
  <si>
    <t>Odsekání stávaj. obkladu vnitř. a zřízení nového, včetně dodávky obkladu</t>
  </si>
  <si>
    <t>Šatna ženy - sokl pod skřínky:11,2</t>
  </si>
  <si>
    <t>Šatna muži - sokl pod skřínky:12,675</t>
  </si>
  <si>
    <t>Šatna trenérů - sokl pod skřínky:1,3</t>
  </si>
  <si>
    <t>Osušovna ženy:18,4</t>
  </si>
  <si>
    <t>Sprchy ženy:31,16</t>
  </si>
  <si>
    <t>WC ženy:30,00</t>
  </si>
  <si>
    <t>Sprchy muži:33,00</t>
  </si>
  <si>
    <t>WC muži:34,00</t>
  </si>
  <si>
    <t>Sauna:20,04</t>
  </si>
  <si>
    <t>Ochlazovna:50,35</t>
  </si>
  <si>
    <t>781101142R00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</si>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</sst>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9" xfId="0" applyNumberFormat="1" applyFill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45</v>
      </c>
      <c r="E2" s="109"/>
      <c r="F2" s="109"/>
      <c r="G2" s="109"/>
      <c r="H2" s="109"/>
      <c r="I2" s="109"/>
      <c r="J2" s="110"/>
      <c r="O2" s="2"/>
    </row>
    <row r="3" spans="1:15" ht="23.25" hidden="1" customHeight="1" x14ac:dyDescent="0.2">
      <c r="A3" s="4"/>
      <c r="B3" s="111" t="s">
        <v>43</v>
      </c>
      <c r="C3" s="112"/>
      <c r="D3" s="113"/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46</v>
      </c>
      <c r="E5" s="26"/>
      <c r="F5" s="26"/>
      <c r="G5" s="26"/>
      <c r="H5" s="28" t="s">
        <v>33</v>
      </c>
      <c r="I5" s="122" t="s">
        <v>50</v>
      </c>
      <c r="J5" s="11"/>
    </row>
    <row r="6" spans="1:15" ht="15.75" customHeight="1" x14ac:dyDescent="0.2">
      <c r="A6" s="4"/>
      <c r="B6" s="41"/>
      <c r="C6" s="26"/>
      <c r="D6" s="122" t="s">
        <v>47</v>
      </c>
      <c r="E6" s="26"/>
      <c r="F6" s="26"/>
      <c r="G6" s="26"/>
      <c r="H6" s="28" t="s">
        <v>34</v>
      </c>
      <c r="I6" s="122" t="s">
        <v>51</v>
      </c>
      <c r="J6" s="11"/>
    </row>
    <row r="7" spans="1:15" ht="15.75" customHeight="1" x14ac:dyDescent="0.2">
      <c r="A7" s="4"/>
      <c r="B7" s="42"/>
      <c r="C7" s="123" t="s">
        <v>49</v>
      </c>
      <c r="D7" s="105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SUMIF(F47:F53,A16,I47:I53)+SUMIF(F47:F53,"PSU",I47:I53)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SUMIF(F47:F53,A17,I47:I53)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SUMIF(F47:F53,A18,I47:I53)</f>
        <v>0</v>
      </c>
      <c r="J18" s="93"/>
    </row>
    <row r="19" spans="1:10" ht="23.25" customHeight="1" x14ac:dyDescent="0.2">
      <c r="A19" s="193" t="s">
        <v>70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SUMIF(F47:F53,A19,I47:I53)</f>
        <v>0</v>
      </c>
      <c r="J19" s="93"/>
    </row>
    <row r="20" spans="1:10" ht="23.25" customHeight="1" x14ac:dyDescent="0.2">
      <c r="A20" s="193" t="s">
        <v>71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SUMIF(F47:F53,A20,I47:I53)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43240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Pol'!AC56</f>
        <v>0</v>
      </c>
      <c r="G39" s="148">
        <f>' Pol'!AD56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52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54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55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56</v>
      </c>
      <c r="C47" s="175" t="s">
        <v>57</v>
      </c>
      <c r="D47" s="176"/>
      <c r="E47" s="176"/>
      <c r="F47" s="180" t="s">
        <v>23</v>
      </c>
      <c r="G47" s="181"/>
      <c r="H47" s="181"/>
      <c r="I47" s="182">
        <f>' Pol'!G8</f>
        <v>0</v>
      </c>
      <c r="J47" s="182"/>
    </row>
    <row r="48" spans="1:10" ht="25.5" customHeight="1" x14ac:dyDescent="0.2">
      <c r="A48" s="163"/>
      <c r="B48" s="166" t="s">
        <v>58</v>
      </c>
      <c r="C48" s="165" t="s">
        <v>59</v>
      </c>
      <c r="D48" s="167"/>
      <c r="E48" s="167"/>
      <c r="F48" s="183" t="s">
        <v>23</v>
      </c>
      <c r="G48" s="184"/>
      <c r="H48" s="184"/>
      <c r="I48" s="185">
        <f>' Pol'!G11</f>
        <v>0</v>
      </c>
      <c r="J48" s="185"/>
    </row>
    <row r="49" spans="1:10" ht="25.5" customHeight="1" x14ac:dyDescent="0.2">
      <c r="A49" s="163"/>
      <c r="B49" s="166" t="s">
        <v>60</v>
      </c>
      <c r="C49" s="165" t="s">
        <v>61</v>
      </c>
      <c r="D49" s="167"/>
      <c r="E49" s="167"/>
      <c r="F49" s="183" t="s">
        <v>23</v>
      </c>
      <c r="G49" s="184"/>
      <c r="H49" s="184"/>
      <c r="I49" s="185">
        <f>' Pol'!G14</f>
        <v>0</v>
      </c>
      <c r="J49" s="185"/>
    </row>
    <row r="50" spans="1:10" ht="25.5" customHeight="1" x14ac:dyDescent="0.2">
      <c r="A50" s="163"/>
      <c r="B50" s="166" t="s">
        <v>62</v>
      </c>
      <c r="C50" s="165" t="s">
        <v>63</v>
      </c>
      <c r="D50" s="167"/>
      <c r="E50" s="167"/>
      <c r="F50" s="183" t="s">
        <v>24</v>
      </c>
      <c r="G50" s="184"/>
      <c r="H50" s="184"/>
      <c r="I50" s="185">
        <f>' Pol'!G16</f>
        <v>0</v>
      </c>
      <c r="J50" s="185"/>
    </row>
    <row r="51" spans="1:10" ht="25.5" customHeight="1" x14ac:dyDescent="0.2">
      <c r="A51" s="163"/>
      <c r="B51" s="166" t="s">
        <v>64</v>
      </c>
      <c r="C51" s="165" t="s">
        <v>65</v>
      </c>
      <c r="D51" s="167"/>
      <c r="E51" s="167"/>
      <c r="F51" s="183" t="s">
        <v>24</v>
      </c>
      <c r="G51" s="184"/>
      <c r="H51" s="184"/>
      <c r="I51" s="185">
        <f>' Pol'!G25</f>
        <v>0</v>
      </c>
      <c r="J51" s="185"/>
    </row>
    <row r="52" spans="1:10" ht="25.5" customHeight="1" x14ac:dyDescent="0.2">
      <c r="A52" s="163"/>
      <c r="B52" s="166" t="s">
        <v>66</v>
      </c>
      <c r="C52" s="165" t="s">
        <v>67</v>
      </c>
      <c r="D52" s="167"/>
      <c r="E52" s="167"/>
      <c r="F52" s="183" t="s">
        <v>24</v>
      </c>
      <c r="G52" s="184"/>
      <c r="H52" s="184"/>
      <c r="I52" s="185">
        <f>' Pol'!G27</f>
        <v>0</v>
      </c>
      <c r="J52" s="185"/>
    </row>
    <row r="53" spans="1:10" ht="25.5" customHeight="1" x14ac:dyDescent="0.2">
      <c r="A53" s="163"/>
      <c r="B53" s="177" t="s">
        <v>68</v>
      </c>
      <c r="C53" s="178" t="s">
        <v>69</v>
      </c>
      <c r="D53" s="179"/>
      <c r="E53" s="179"/>
      <c r="F53" s="186" t="s">
        <v>24</v>
      </c>
      <c r="G53" s="187"/>
      <c r="H53" s="187"/>
      <c r="I53" s="188">
        <f>' Pol'!G41</f>
        <v>0</v>
      </c>
      <c r="J53" s="188"/>
    </row>
    <row r="54" spans="1:10" ht="25.5" customHeight="1" x14ac:dyDescent="0.2">
      <c r="A54" s="164"/>
      <c r="B54" s="170" t="s">
        <v>1</v>
      </c>
      <c r="C54" s="170"/>
      <c r="D54" s="171"/>
      <c r="E54" s="171"/>
      <c r="F54" s="189"/>
      <c r="G54" s="190"/>
      <c r="H54" s="190"/>
      <c r="I54" s="191">
        <f>SUM(I47:I53)</f>
        <v>0</v>
      </c>
      <c r="J54" s="191"/>
    </row>
    <row r="55" spans="1:10" x14ac:dyDescent="0.2">
      <c r="F55" s="192"/>
      <c r="G55" s="130"/>
      <c r="H55" s="192"/>
      <c r="I55" s="130"/>
      <c r="J55" s="130"/>
    </row>
    <row r="56" spans="1:10" x14ac:dyDescent="0.2">
      <c r="F56" s="192"/>
      <c r="G56" s="130"/>
      <c r="H56" s="192"/>
      <c r="I56" s="130"/>
      <c r="J56" s="130"/>
    </row>
    <row r="57" spans="1:10" x14ac:dyDescent="0.2">
      <c r="F57" s="192"/>
      <c r="G57" s="130"/>
      <c r="H57" s="192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6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73</v>
      </c>
    </row>
    <row r="2" spans="1:60" ht="24.95" customHeight="1" x14ac:dyDescent="0.2">
      <c r="A2" s="202" t="s">
        <v>72</v>
      </c>
      <c r="B2" s="196"/>
      <c r="C2" s="197" t="s">
        <v>45</v>
      </c>
      <c r="D2" s="198"/>
      <c r="E2" s="198"/>
      <c r="F2" s="198"/>
      <c r="G2" s="204"/>
      <c r="AE2" t="s">
        <v>74</v>
      </c>
    </row>
    <row r="3" spans="1:60" ht="24.95" hidden="1" customHeight="1" x14ac:dyDescent="0.2">
      <c r="A3" s="203" t="s">
        <v>7</v>
      </c>
      <c r="B3" s="201"/>
      <c r="C3" s="199"/>
      <c r="D3" s="200"/>
      <c r="E3" s="200"/>
      <c r="F3" s="200"/>
      <c r="G3" s="205"/>
      <c r="AE3" t="s">
        <v>75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76</v>
      </c>
    </row>
    <row r="5" spans="1:60" hidden="1" x14ac:dyDescent="0.2">
      <c r="A5" s="206" t="s">
        <v>77</v>
      </c>
      <c r="B5" s="207"/>
      <c r="C5" s="208"/>
      <c r="D5" s="209"/>
      <c r="E5" s="209"/>
      <c r="F5" s="209"/>
      <c r="G5" s="210"/>
      <c r="AE5" t="s">
        <v>78</v>
      </c>
    </row>
    <row r="7" spans="1:60" ht="38.25" x14ac:dyDescent="0.2">
      <c r="A7" s="215" t="s">
        <v>79</v>
      </c>
      <c r="B7" s="216" t="s">
        <v>80</v>
      </c>
      <c r="C7" s="216" t="s">
        <v>81</v>
      </c>
      <c r="D7" s="215" t="s">
        <v>82</v>
      </c>
      <c r="E7" s="215" t="s">
        <v>83</v>
      </c>
      <c r="F7" s="211" t="s">
        <v>84</v>
      </c>
      <c r="G7" s="234" t="s">
        <v>28</v>
      </c>
      <c r="H7" s="235" t="s">
        <v>29</v>
      </c>
      <c r="I7" s="235" t="s">
        <v>85</v>
      </c>
      <c r="J7" s="235" t="s">
        <v>30</v>
      </c>
      <c r="K7" s="235" t="s">
        <v>86</v>
      </c>
      <c r="L7" s="235" t="s">
        <v>87</v>
      </c>
      <c r="M7" s="235" t="s">
        <v>88</v>
      </c>
      <c r="N7" s="235" t="s">
        <v>89</v>
      </c>
      <c r="O7" s="235" t="s">
        <v>90</v>
      </c>
      <c r="P7" s="235" t="s">
        <v>91</v>
      </c>
      <c r="Q7" s="235" t="s">
        <v>92</v>
      </c>
      <c r="R7" s="235" t="s">
        <v>93</v>
      </c>
      <c r="S7" s="235" t="s">
        <v>94</v>
      </c>
      <c r="T7" s="235" t="s">
        <v>95</v>
      </c>
      <c r="U7" s="218" t="s">
        <v>96</v>
      </c>
    </row>
    <row r="8" spans="1:60" x14ac:dyDescent="0.2">
      <c r="A8" s="236" t="s">
        <v>97</v>
      </c>
      <c r="B8" s="237" t="s">
        <v>56</v>
      </c>
      <c r="C8" s="238" t="s">
        <v>57</v>
      </c>
      <c r="D8" s="239"/>
      <c r="E8" s="240"/>
      <c r="F8" s="241"/>
      <c r="G8" s="241">
        <f>SUMIF(AE9:AE10,"&lt;&gt;NOR",G9:G10)</f>
        <v>0</v>
      </c>
      <c r="H8" s="241"/>
      <c r="I8" s="241">
        <f>SUM(I9:I10)</f>
        <v>0</v>
      </c>
      <c r="J8" s="241"/>
      <c r="K8" s="241">
        <f>SUM(K9:K10)</f>
        <v>0</v>
      </c>
      <c r="L8" s="241"/>
      <c r="M8" s="241">
        <f>SUM(M9:M10)</f>
        <v>0</v>
      </c>
      <c r="N8" s="217"/>
      <c r="O8" s="217">
        <f>SUM(O9:O10)</f>
        <v>2.27556</v>
      </c>
      <c r="P8" s="217"/>
      <c r="Q8" s="217">
        <f>SUM(Q9:Q10)</f>
        <v>0</v>
      </c>
      <c r="R8" s="217"/>
      <c r="S8" s="217"/>
      <c r="T8" s="236"/>
      <c r="U8" s="217">
        <f>SUM(U9:U10)</f>
        <v>64.819999999999993</v>
      </c>
      <c r="AE8" t="s">
        <v>98</v>
      </c>
    </row>
    <row r="9" spans="1:60" ht="22.5" outlineLevel="1" x14ac:dyDescent="0.2">
      <c r="A9" s="213">
        <v>1</v>
      </c>
      <c r="B9" s="219" t="s">
        <v>99</v>
      </c>
      <c r="C9" s="264" t="s">
        <v>100</v>
      </c>
      <c r="D9" s="221" t="s">
        <v>101</v>
      </c>
      <c r="E9" s="228">
        <v>14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21</v>
      </c>
      <c r="M9" s="232">
        <f>G9*(1+L9/100)</f>
        <v>0</v>
      </c>
      <c r="N9" s="222">
        <v>1.4999999999999999E-2</v>
      </c>
      <c r="O9" s="222">
        <f>ROUND(E9*N9,5)</f>
        <v>0.21</v>
      </c>
      <c r="P9" s="222">
        <v>0</v>
      </c>
      <c r="Q9" s="222">
        <f>ROUND(E9*P9,5)</f>
        <v>0</v>
      </c>
      <c r="R9" s="222"/>
      <c r="S9" s="222"/>
      <c r="T9" s="223">
        <v>0</v>
      </c>
      <c r="U9" s="222">
        <f>ROUND(E9*T9,2)</f>
        <v>0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102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>
        <v>2</v>
      </c>
      <c r="B10" s="219" t="s">
        <v>103</v>
      </c>
      <c r="C10" s="264" t="s">
        <v>104</v>
      </c>
      <c r="D10" s="221" t="s">
        <v>101</v>
      </c>
      <c r="E10" s="228">
        <v>14</v>
      </c>
      <c r="F10" s="231"/>
      <c r="G10" s="232">
        <f>ROUND(E10*F10,2)</f>
        <v>0</v>
      </c>
      <c r="H10" s="231"/>
      <c r="I10" s="232">
        <f>ROUND(E10*H10,2)</f>
        <v>0</v>
      </c>
      <c r="J10" s="231"/>
      <c r="K10" s="232">
        <f>ROUND(E10*J10,2)</f>
        <v>0</v>
      </c>
      <c r="L10" s="232">
        <v>21</v>
      </c>
      <c r="M10" s="232">
        <f>G10*(1+L10/100)</f>
        <v>0</v>
      </c>
      <c r="N10" s="222">
        <v>0.14754</v>
      </c>
      <c r="O10" s="222">
        <f>ROUND(E10*N10,5)</f>
        <v>2.0655600000000001</v>
      </c>
      <c r="P10" s="222">
        <v>0</v>
      </c>
      <c r="Q10" s="222">
        <f>ROUND(E10*P10,5)</f>
        <v>0</v>
      </c>
      <c r="R10" s="222"/>
      <c r="S10" s="222"/>
      <c r="T10" s="223">
        <v>4.63035</v>
      </c>
      <c r="U10" s="222">
        <f>ROUND(E10*T10,2)</f>
        <v>64.819999999999993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105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x14ac:dyDescent="0.2">
      <c r="A11" s="214" t="s">
        <v>97</v>
      </c>
      <c r="B11" s="220" t="s">
        <v>58</v>
      </c>
      <c r="C11" s="265" t="s">
        <v>59</v>
      </c>
      <c r="D11" s="224"/>
      <c r="E11" s="229"/>
      <c r="F11" s="233"/>
      <c r="G11" s="233">
        <f>SUMIF(AE12:AE13,"&lt;&gt;NOR",G12:G13)</f>
        <v>0</v>
      </c>
      <c r="H11" s="233"/>
      <c r="I11" s="233">
        <f>SUM(I12:I13)</f>
        <v>0</v>
      </c>
      <c r="J11" s="233"/>
      <c r="K11" s="233">
        <f>SUM(K12:K13)</f>
        <v>0</v>
      </c>
      <c r="L11" s="233"/>
      <c r="M11" s="233">
        <f>SUM(M12:M13)</f>
        <v>0</v>
      </c>
      <c r="N11" s="225"/>
      <c r="O11" s="225">
        <f>SUM(O12:O13)</f>
        <v>0</v>
      </c>
      <c r="P11" s="225"/>
      <c r="Q11" s="225">
        <f>SUM(Q12:Q13)</f>
        <v>0</v>
      </c>
      <c r="R11" s="225"/>
      <c r="S11" s="225"/>
      <c r="T11" s="226"/>
      <c r="U11" s="225">
        <f>SUM(U12:U13)</f>
        <v>0</v>
      </c>
      <c r="AE11" t="s">
        <v>98</v>
      </c>
    </row>
    <row r="12" spans="1:60" outlineLevel="1" x14ac:dyDescent="0.2">
      <c r="A12" s="213">
        <v>3</v>
      </c>
      <c r="B12" s="219" t="s">
        <v>106</v>
      </c>
      <c r="C12" s="264" t="s">
        <v>107</v>
      </c>
      <c r="D12" s="221" t="s">
        <v>108</v>
      </c>
      <c r="E12" s="228">
        <v>37.6</v>
      </c>
      <c r="F12" s="231"/>
      <c r="G12" s="232">
        <f>ROUND(E12*F12,2)</f>
        <v>0</v>
      </c>
      <c r="H12" s="231"/>
      <c r="I12" s="232">
        <f>ROUND(E12*H12,2)</f>
        <v>0</v>
      </c>
      <c r="J12" s="231"/>
      <c r="K12" s="232">
        <f>ROUND(E12*J12,2)</f>
        <v>0</v>
      </c>
      <c r="L12" s="232">
        <v>21</v>
      </c>
      <c r="M12" s="232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0</v>
      </c>
      <c r="U12" s="222">
        <f>ROUND(E12*T12,2)</f>
        <v>0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109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>
        <v>4</v>
      </c>
      <c r="B13" s="219" t="s">
        <v>110</v>
      </c>
      <c r="C13" s="264" t="s">
        <v>111</v>
      </c>
      <c r="D13" s="221" t="s">
        <v>108</v>
      </c>
      <c r="E13" s="228">
        <v>37.6</v>
      </c>
      <c r="F13" s="231"/>
      <c r="G13" s="232">
        <f>ROUND(E13*F13,2)</f>
        <v>0</v>
      </c>
      <c r="H13" s="231"/>
      <c r="I13" s="232">
        <f>ROUND(E13*H13,2)</f>
        <v>0</v>
      </c>
      <c r="J13" s="231"/>
      <c r="K13" s="232">
        <f>ROUND(E13*J13,2)</f>
        <v>0</v>
      </c>
      <c r="L13" s="232">
        <v>21</v>
      </c>
      <c r="M13" s="232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0</v>
      </c>
      <c r="U13" s="222">
        <f>ROUND(E13*T13,2)</f>
        <v>0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109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">
      <c r="A14" s="214" t="s">
        <v>97</v>
      </c>
      <c r="B14" s="220" t="s">
        <v>60</v>
      </c>
      <c r="C14" s="265" t="s">
        <v>61</v>
      </c>
      <c r="D14" s="224"/>
      <c r="E14" s="229"/>
      <c r="F14" s="233"/>
      <c r="G14" s="233">
        <f>SUMIF(AE15:AE15,"&lt;&gt;NOR",G15:G15)</f>
        <v>0</v>
      </c>
      <c r="H14" s="233"/>
      <c r="I14" s="233">
        <f>SUM(I15:I15)</f>
        <v>0</v>
      </c>
      <c r="J14" s="233"/>
      <c r="K14" s="233">
        <f>SUM(K15:K15)</f>
        <v>0</v>
      </c>
      <c r="L14" s="233"/>
      <c r="M14" s="233">
        <f>SUM(M15:M15)</f>
        <v>0</v>
      </c>
      <c r="N14" s="225"/>
      <c r="O14" s="225">
        <f>SUM(O15:O15)</f>
        <v>0</v>
      </c>
      <c r="P14" s="225"/>
      <c r="Q14" s="225">
        <f>SUM(Q15:Q15)</f>
        <v>0</v>
      </c>
      <c r="R14" s="225"/>
      <c r="S14" s="225"/>
      <c r="T14" s="226"/>
      <c r="U14" s="225">
        <f>SUM(U15:U15)</f>
        <v>69.739999999999995</v>
      </c>
      <c r="AE14" t="s">
        <v>98</v>
      </c>
    </row>
    <row r="15" spans="1:60" ht="22.5" outlineLevel="1" x14ac:dyDescent="0.2">
      <c r="A15" s="213">
        <v>5</v>
      </c>
      <c r="B15" s="219" t="s">
        <v>112</v>
      </c>
      <c r="C15" s="264" t="s">
        <v>113</v>
      </c>
      <c r="D15" s="221" t="s">
        <v>108</v>
      </c>
      <c r="E15" s="228">
        <v>33.21</v>
      </c>
      <c r="F15" s="231"/>
      <c r="G15" s="232">
        <f>ROUND(E15*F15,2)</f>
        <v>0</v>
      </c>
      <c r="H15" s="231"/>
      <c r="I15" s="232">
        <f>ROUND(E15*H15,2)</f>
        <v>0</v>
      </c>
      <c r="J15" s="231"/>
      <c r="K15" s="232">
        <f>ROUND(E15*J15,2)</f>
        <v>0</v>
      </c>
      <c r="L15" s="232">
        <v>21</v>
      </c>
      <c r="M15" s="232">
        <f>G15*(1+L15/100)</f>
        <v>0</v>
      </c>
      <c r="N15" s="222">
        <v>0</v>
      </c>
      <c r="O15" s="222">
        <f>ROUND(E15*N15,5)</f>
        <v>0</v>
      </c>
      <c r="P15" s="222">
        <v>0</v>
      </c>
      <c r="Q15" s="222">
        <f>ROUND(E15*P15,5)</f>
        <v>0</v>
      </c>
      <c r="R15" s="222"/>
      <c r="S15" s="222"/>
      <c r="T15" s="223">
        <v>2.1</v>
      </c>
      <c r="U15" s="222">
        <f>ROUND(E15*T15,2)</f>
        <v>69.739999999999995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109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14" t="s">
        <v>97</v>
      </c>
      <c r="B16" s="220" t="s">
        <v>62</v>
      </c>
      <c r="C16" s="265" t="s">
        <v>63</v>
      </c>
      <c r="D16" s="224"/>
      <c r="E16" s="229"/>
      <c r="F16" s="233"/>
      <c r="G16" s="233">
        <f>SUMIF(AE17:AE24,"&lt;&gt;NOR",G17:G24)</f>
        <v>0</v>
      </c>
      <c r="H16" s="233"/>
      <c r="I16" s="233">
        <f>SUM(I17:I24)</f>
        <v>0</v>
      </c>
      <c r="J16" s="233"/>
      <c r="K16" s="233">
        <f>SUM(K17:K24)</f>
        <v>0</v>
      </c>
      <c r="L16" s="233"/>
      <c r="M16" s="233">
        <f>SUM(M17:M24)</f>
        <v>0</v>
      </c>
      <c r="N16" s="225"/>
      <c r="O16" s="225">
        <f>SUM(O17:O24)</f>
        <v>0.11460000000000001</v>
      </c>
      <c r="P16" s="225"/>
      <c r="Q16" s="225">
        <f>SUM(Q17:Q24)</f>
        <v>0.28874</v>
      </c>
      <c r="R16" s="225"/>
      <c r="S16" s="225"/>
      <c r="T16" s="226"/>
      <c r="U16" s="225">
        <f>SUM(U17:U24)</f>
        <v>31.509999999999998</v>
      </c>
      <c r="AE16" t="s">
        <v>98</v>
      </c>
    </row>
    <row r="17" spans="1:60" outlineLevel="1" x14ac:dyDescent="0.2">
      <c r="A17" s="213">
        <v>6</v>
      </c>
      <c r="B17" s="219" t="s">
        <v>114</v>
      </c>
      <c r="C17" s="264" t="s">
        <v>115</v>
      </c>
      <c r="D17" s="221" t="s">
        <v>101</v>
      </c>
      <c r="E17" s="228">
        <v>6</v>
      </c>
      <c r="F17" s="231"/>
      <c r="G17" s="232">
        <f>ROUND(E17*F17,2)</f>
        <v>0</v>
      </c>
      <c r="H17" s="231"/>
      <c r="I17" s="232">
        <f>ROUND(E17*H17,2)</f>
        <v>0</v>
      </c>
      <c r="J17" s="231"/>
      <c r="K17" s="232">
        <f>ROUND(E17*J17,2)</f>
        <v>0</v>
      </c>
      <c r="L17" s="232">
        <v>21</v>
      </c>
      <c r="M17" s="232">
        <f>G17*(1+L17/100)</f>
        <v>0</v>
      </c>
      <c r="N17" s="222">
        <v>0</v>
      </c>
      <c r="O17" s="222">
        <f>ROUND(E17*N17,5)</f>
        <v>0</v>
      </c>
      <c r="P17" s="222">
        <v>1.933E-2</v>
      </c>
      <c r="Q17" s="222">
        <f>ROUND(E17*P17,5)</f>
        <v>0.11598</v>
      </c>
      <c r="R17" s="222"/>
      <c r="S17" s="222"/>
      <c r="T17" s="223">
        <v>0.64383000000000001</v>
      </c>
      <c r="U17" s="222">
        <f>ROUND(E17*T17,2)</f>
        <v>3.86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105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13">
        <v>7</v>
      </c>
      <c r="B18" s="219" t="s">
        <v>116</v>
      </c>
      <c r="C18" s="264" t="s">
        <v>117</v>
      </c>
      <c r="D18" s="221" t="s">
        <v>101</v>
      </c>
      <c r="E18" s="228">
        <v>4</v>
      </c>
      <c r="F18" s="231"/>
      <c r="G18" s="232">
        <f>ROUND(E18*F18,2)</f>
        <v>0</v>
      </c>
      <c r="H18" s="231"/>
      <c r="I18" s="232">
        <f>ROUND(E18*H18,2)</f>
        <v>0</v>
      </c>
      <c r="J18" s="231"/>
      <c r="K18" s="232">
        <f>ROUND(E18*J18,2)</f>
        <v>0</v>
      </c>
      <c r="L18" s="232">
        <v>21</v>
      </c>
      <c r="M18" s="232">
        <f>G18*(1+L18/100)</f>
        <v>0</v>
      </c>
      <c r="N18" s="222">
        <v>4.3899999999999998E-3</v>
      </c>
      <c r="O18" s="222">
        <f>ROUND(E18*N18,5)</f>
        <v>1.7559999999999999E-2</v>
      </c>
      <c r="P18" s="222">
        <v>0</v>
      </c>
      <c r="Q18" s="222">
        <f>ROUND(E18*P18,5)</f>
        <v>0</v>
      </c>
      <c r="R18" s="222"/>
      <c r="S18" s="222"/>
      <c r="T18" s="223">
        <v>1.4769099999999999</v>
      </c>
      <c r="U18" s="222">
        <f>ROUND(E18*T18,2)</f>
        <v>5.91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105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8</v>
      </c>
      <c r="B19" s="219" t="s">
        <v>118</v>
      </c>
      <c r="C19" s="264" t="s">
        <v>119</v>
      </c>
      <c r="D19" s="221" t="s">
        <v>120</v>
      </c>
      <c r="E19" s="228">
        <v>4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21</v>
      </c>
      <c r="M19" s="232">
        <f>G19*(1+L19/100)</f>
        <v>0</v>
      </c>
      <c r="N19" s="222">
        <v>2.4080000000000001E-2</v>
      </c>
      <c r="O19" s="222">
        <f>ROUND(E19*N19,5)</f>
        <v>9.6320000000000003E-2</v>
      </c>
      <c r="P19" s="222">
        <v>0</v>
      </c>
      <c r="Q19" s="222">
        <f>ROUND(E19*P19,5)</f>
        <v>0</v>
      </c>
      <c r="R19" s="222"/>
      <c r="S19" s="222"/>
      <c r="T19" s="223">
        <v>0.95499999999999996</v>
      </c>
      <c r="U19" s="222">
        <f>ROUND(E19*T19,2)</f>
        <v>3.82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109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>
        <v>9</v>
      </c>
      <c r="B20" s="219" t="s">
        <v>121</v>
      </c>
      <c r="C20" s="264" t="s">
        <v>122</v>
      </c>
      <c r="D20" s="221" t="s">
        <v>101</v>
      </c>
      <c r="E20" s="228">
        <v>4</v>
      </c>
      <c r="F20" s="231"/>
      <c r="G20" s="232">
        <f>ROUND(E20*F20,2)</f>
        <v>0</v>
      </c>
      <c r="H20" s="231"/>
      <c r="I20" s="232">
        <f>ROUND(E20*H20,2)</f>
        <v>0</v>
      </c>
      <c r="J20" s="231"/>
      <c r="K20" s="232">
        <f>ROUND(E20*J20,2)</f>
        <v>0</v>
      </c>
      <c r="L20" s="232">
        <v>21</v>
      </c>
      <c r="M20" s="232">
        <f>G20*(1+L20/100)</f>
        <v>0</v>
      </c>
      <c r="N20" s="222">
        <v>1.8000000000000001E-4</v>
      </c>
      <c r="O20" s="222">
        <f>ROUND(E20*N20,5)</f>
        <v>7.2000000000000005E-4</v>
      </c>
      <c r="P20" s="222">
        <v>0</v>
      </c>
      <c r="Q20" s="222">
        <f>ROUND(E20*P20,5)</f>
        <v>0</v>
      </c>
      <c r="R20" s="222"/>
      <c r="S20" s="222"/>
      <c r="T20" s="223">
        <v>0</v>
      </c>
      <c r="U20" s="222">
        <f>ROUND(E20*T20,2)</f>
        <v>0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102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13">
        <v>10</v>
      </c>
      <c r="B21" s="219" t="s">
        <v>123</v>
      </c>
      <c r="C21" s="264" t="s">
        <v>124</v>
      </c>
      <c r="D21" s="221" t="s">
        <v>120</v>
      </c>
      <c r="E21" s="228">
        <v>4</v>
      </c>
      <c r="F21" s="231"/>
      <c r="G21" s="232">
        <f>ROUND(E21*F21,2)</f>
        <v>0</v>
      </c>
      <c r="H21" s="231"/>
      <c r="I21" s="232">
        <f>ROUND(E21*H21,2)</f>
        <v>0</v>
      </c>
      <c r="J21" s="231"/>
      <c r="K21" s="232">
        <f>ROUND(E21*J21,2)</f>
        <v>0</v>
      </c>
      <c r="L21" s="232">
        <v>21</v>
      </c>
      <c r="M21" s="232">
        <f>G21*(1+L21/100)</f>
        <v>0</v>
      </c>
      <c r="N21" s="222">
        <v>0</v>
      </c>
      <c r="O21" s="222">
        <f>ROUND(E21*N21,5)</f>
        <v>0</v>
      </c>
      <c r="P21" s="222">
        <v>3.968E-2</v>
      </c>
      <c r="Q21" s="222">
        <f>ROUND(E21*P21,5)</f>
        <v>0.15872</v>
      </c>
      <c r="R21" s="222"/>
      <c r="S21" s="222"/>
      <c r="T21" s="223">
        <v>0.74399999999999999</v>
      </c>
      <c r="U21" s="222">
        <f>ROUND(E21*T21,2)</f>
        <v>2.98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109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>
        <v>11</v>
      </c>
      <c r="B22" s="219" t="s">
        <v>125</v>
      </c>
      <c r="C22" s="264" t="s">
        <v>126</v>
      </c>
      <c r="D22" s="221" t="s">
        <v>120</v>
      </c>
      <c r="E22" s="228">
        <v>9</v>
      </c>
      <c r="F22" s="231"/>
      <c r="G22" s="232">
        <f>ROUND(E22*F22,2)</f>
        <v>0</v>
      </c>
      <c r="H22" s="231"/>
      <c r="I22" s="232">
        <f>ROUND(E22*H22,2)</f>
        <v>0</v>
      </c>
      <c r="J22" s="231"/>
      <c r="K22" s="232">
        <f>ROUND(E22*J22,2)</f>
        <v>0</v>
      </c>
      <c r="L22" s="232">
        <v>21</v>
      </c>
      <c r="M22" s="232">
        <f>G22*(1+L22/100)</f>
        <v>0</v>
      </c>
      <c r="N22" s="222">
        <v>0</v>
      </c>
      <c r="O22" s="222">
        <f>ROUND(E22*N22,5)</f>
        <v>0</v>
      </c>
      <c r="P22" s="222">
        <v>1.56E-3</v>
      </c>
      <c r="Q22" s="222">
        <f>ROUND(E22*P22,5)</f>
        <v>1.404E-2</v>
      </c>
      <c r="R22" s="222"/>
      <c r="S22" s="222"/>
      <c r="T22" s="223">
        <v>0.217</v>
      </c>
      <c r="U22" s="222">
        <f>ROUND(E22*T22,2)</f>
        <v>1.95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109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12</v>
      </c>
      <c r="B23" s="219" t="s">
        <v>127</v>
      </c>
      <c r="C23" s="264" t="s">
        <v>128</v>
      </c>
      <c r="D23" s="221" t="s">
        <v>101</v>
      </c>
      <c r="E23" s="228">
        <v>9</v>
      </c>
      <c r="F23" s="231"/>
      <c r="G23" s="232">
        <f>ROUND(E23*F23,2)</f>
        <v>0</v>
      </c>
      <c r="H23" s="231"/>
      <c r="I23" s="232">
        <f>ROUND(E23*H23,2)</f>
        <v>0</v>
      </c>
      <c r="J23" s="231"/>
      <c r="K23" s="232">
        <f>ROUND(E23*J23,2)</f>
        <v>0</v>
      </c>
      <c r="L23" s="232">
        <v>21</v>
      </c>
      <c r="M23" s="232">
        <f>G23*(1+L23/100)</f>
        <v>0</v>
      </c>
      <c r="N23" s="222">
        <v>0</v>
      </c>
      <c r="O23" s="222">
        <f>ROUND(E23*N23,5)</f>
        <v>0</v>
      </c>
      <c r="P23" s="222">
        <v>0</v>
      </c>
      <c r="Q23" s="222">
        <f>ROUND(E23*P23,5)</f>
        <v>0</v>
      </c>
      <c r="R23" s="222"/>
      <c r="S23" s="222"/>
      <c r="T23" s="223">
        <v>1.4</v>
      </c>
      <c r="U23" s="222">
        <f>ROUND(E23*T23,2)</f>
        <v>12.6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109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13">
        <v>13</v>
      </c>
      <c r="B24" s="219" t="s">
        <v>129</v>
      </c>
      <c r="C24" s="264" t="s">
        <v>130</v>
      </c>
      <c r="D24" s="221" t="s">
        <v>108</v>
      </c>
      <c r="E24" s="228">
        <v>0.25700000000000001</v>
      </c>
      <c r="F24" s="231"/>
      <c r="G24" s="232">
        <f>ROUND(E24*F24,2)</f>
        <v>0</v>
      </c>
      <c r="H24" s="231"/>
      <c r="I24" s="232">
        <f>ROUND(E24*H24,2)</f>
        <v>0</v>
      </c>
      <c r="J24" s="231"/>
      <c r="K24" s="232">
        <f>ROUND(E24*J24,2)</f>
        <v>0</v>
      </c>
      <c r="L24" s="232">
        <v>21</v>
      </c>
      <c r="M24" s="232">
        <f>G24*(1+L24/100)</f>
        <v>0</v>
      </c>
      <c r="N24" s="222">
        <v>0</v>
      </c>
      <c r="O24" s="222">
        <f>ROUND(E24*N24,5)</f>
        <v>0</v>
      </c>
      <c r="P24" s="222">
        <v>0</v>
      </c>
      <c r="Q24" s="222">
        <f>ROUND(E24*P24,5)</f>
        <v>0</v>
      </c>
      <c r="R24" s="222"/>
      <c r="S24" s="222"/>
      <c r="T24" s="223">
        <v>1.5169999999999999</v>
      </c>
      <c r="U24" s="222">
        <f>ROUND(E24*T24,2)</f>
        <v>0.39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109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x14ac:dyDescent="0.2">
      <c r="A25" s="214" t="s">
        <v>97</v>
      </c>
      <c r="B25" s="220" t="s">
        <v>64</v>
      </c>
      <c r="C25" s="265" t="s">
        <v>65</v>
      </c>
      <c r="D25" s="224"/>
      <c r="E25" s="229"/>
      <c r="F25" s="233"/>
      <c r="G25" s="233">
        <f>SUMIF(AE26:AE26,"&lt;&gt;NOR",G26:G26)</f>
        <v>0</v>
      </c>
      <c r="H25" s="233"/>
      <c r="I25" s="233">
        <f>SUM(I26:I26)</f>
        <v>0</v>
      </c>
      <c r="J25" s="233"/>
      <c r="K25" s="233">
        <f>SUM(K26:K26)</f>
        <v>0</v>
      </c>
      <c r="L25" s="233"/>
      <c r="M25" s="233">
        <f>SUM(M26:M26)</f>
        <v>0</v>
      </c>
      <c r="N25" s="225"/>
      <c r="O25" s="225">
        <f>SUM(O26:O26)</f>
        <v>3.8E-3</v>
      </c>
      <c r="P25" s="225"/>
      <c r="Q25" s="225">
        <f>SUM(Q26:Q26)</f>
        <v>0</v>
      </c>
      <c r="R25" s="225"/>
      <c r="S25" s="225"/>
      <c r="T25" s="226"/>
      <c r="U25" s="225">
        <f>SUM(U26:U26)</f>
        <v>38.340000000000003</v>
      </c>
      <c r="AE25" t="s">
        <v>98</v>
      </c>
    </row>
    <row r="26" spans="1:60" ht="22.5" outlineLevel="1" x14ac:dyDescent="0.2">
      <c r="A26" s="213">
        <v>14</v>
      </c>
      <c r="B26" s="219" t="s">
        <v>131</v>
      </c>
      <c r="C26" s="264" t="s">
        <v>132</v>
      </c>
      <c r="D26" s="221" t="s">
        <v>101</v>
      </c>
      <c r="E26" s="228">
        <v>20</v>
      </c>
      <c r="F26" s="231"/>
      <c r="G26" s="232">
        <f>ROUND(E26*F26,2)</f>
        <v>0</v>
      </c>
      <c r="H26" s="231"/>
      <c r="I26" s="232">
        <f>ROUND(E26*H26,2)</f>
        <v>0</v>
      </c>
      <c r="J26" s="231"/>
      <c r="K26" s="232">
        <f>ROUND(E26*J26,2)</f>
        <v>0</v>
      </c>
      <c r="L26" s="232">
        <v>21</v>
      </c>
      <c r="M26" s="232">
        <f>G26*(1+L26/100)</f>
        <v>0</v>
      </c>
      <c r="N26" s="222">
        <v>1.9000000000000001E-4</v>
      </c>
      <c r="O26" s="222">
        <f>ROUND(E26*N26,5)</f>
        <v>3.8E-3</v>
      </c>
      <c r="P26" s="222">
        <v>0</v>
      </c>
      <c r="Q26" s="222">
        <f>ROUND(E26*P26,5)</f>
        <v>0</v>
      </c>
      <c r="R26" s="222"/>
      <c r="S26" s="222"/>
      <c r="T26" s="223">
        <v>1.917</v>
      </c>
      <c r="U26" s="222">
        <f>ROUND(E26*T26,2)</f>
        <v>38.340000000000003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109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x14ac:dyDescent="0.2">
      <c r="A27" s="214" t="s">
        <v>97</v>
      </c>
      <c r="B27" s="220" t="s">
        <v>66</v>
      </c>
      <c r="C27" s="265" t="s">
        <v>67</v>
      </c>
      <c r="D27" s="224"/>
      <c r="E27" s="229"/>
      <c r="F27" s="233"/>
      <c r="G27" s="233">
        <f>SUMIF(AE28:AE40,"&lt;&gt;NOR",G28:G40)</f>
        <v>0</v>
      </c>
      <c r="H27" s="233"/>
      <c r="I27" s="233">
        <f>SUM(I28:I40)</f>
        <v>0</v>
      </c>
      <c r="J27" s="233"/>
      <c r="K27" s="233">
        <f>SUM(K28:K40)</f>
        <v>0</v>
      </c>
      <c r="L27" s="233"/>
      <c r="M27" s="233">
        <f>SUM(M28:M40)</f>
        <v>0</v>
      </c>
      <c r="N27" s="225"/>
      <c r="O27" s="225">
        <f>SUM(O28:O40)</f>
        <v>14.691649999999999</v>
      </c>
      <c r="P27" s="225"/>
      <c r="Q27" s="225">
        <f>SUM(Q28:Q40)</f>
        <v>19.514099999999999</v>
      </c>
      <c r="R27" s="225"/>
      <c r="S27" s="225"/>
      <c r="T27" s="226"/>
      <c r="U27" s="225">
        <f>SUM(U28:U40)</f>
        <v>454.46</v>
      </c>
      <c r="AE27" t="s">
        <v>98</v>
      </c>
    </row>
    <row r="28" spans="1:60" outlineLevel="1" x14ac:dyDescent="0.2">
      <c r="A28" s="213">
        <v>15</v>
      </c>
      <c r="B28" s="219" t="s">
        <v>133</v>
      </c>
      <c r="C28" s="264" t="s">
        <v>134</v>
      </c>
      <c r="D28" s="221" t="s">
        <v>135</v>
      </c>
      <c r="E28" s="228">
        <v>224.3</v>
      </c>
      <c r="F28" s="231"/>
      <c r="G28" s="232">
        <f>ROUND(E28*F28,2)</f>
        <v>0</v>
      </c>
      <c r="H28" s="231"/>
      <c r="I28" s="232">
        <f>ROUND(E28*H28,2)</f>
        <v>0</v>
      </c>
      <c r="J28" s="231"/>
      <c r="K28" s="232">
        <f>ROUND(E28*J28,2)</f>
        <v>0</v>
      </c>
      <c r="L28" s="232">
        <v>21</v>
      </c>
      <c r="M28" s="232">
        <f>G28*(1+L28/100)</f>
        <v>0</v>
      </c>
      <c r="N28" s="222">
        <v>6.5500000000000003E-2</v>
      </c>
      <c r="O28" s="222">
        <f>ROUND(E28*N28,5)</f>
        <v>14.691649999999999</v>
      </c>
      <c r="P28" s="222">
        <v>8.6999999999999994E-2</v>
      </c>
      <c r="Q28" s="222">
        <f>ROUND(E28*P28,5)</f>
        <v>19.514099999999999</v>
      </c>
      <c r="R28" s="222"/>
      <c r="S28" s="222"/>
      <c r="T28" s="223">
        <v>1.5541400000000001</v>
      </c>
      <c r="U28" s="222">
        <f>ROUND(E28*T28,2)</f>
        <v>348.59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105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13"/>
      <c r="B29" s="219"/>
      <c r="C29" s="266" t="s">
        <v>136</v>
      </c>
      <c r="D29" s="227"/>
      <c r="E29" s="230">
        <v>52.19</v>
      </c>
      <c r="F29" s="232"/>
      <c r="G29" s="232"/>
      <c r="H29" s="232"/>
      <c r="I29" s="232"/>
      <c r="J29" s="232"/>
      <c r="K29" s="232"/>
      <c r="L29" s="232"/>
      <c r="M29" s="232"/>
      <c r="N29" s="222"/>
      <c r="O29" s="222"/>
      <c r="P29" s="222"/>
      <c r="Q29" s="222"/>
      <c r="R29" s="222"/>
      <c r="S29" s="222"/>
      <c r="T29" s="223"/>
      <c r="U29" s="222"/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137</v>
      </c>
      <c r="AF29" s="212">
        <v>0</v>
      </c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3"/>
      <c r="B30" s="219"/>
      <c r="C30" s="266" t="s">
        <v>138</v>
      </c>
      <c r="D30" s="227"/>
      <c r="E30" s="230">
        <v>22.56</v>
      </c>
      <c r="F30" s="232"/>
      <c r="G30" s="232"/>
      <c r="H30" s="232"/>
      <c r="I30" s="232"/>
      <c r="J30" s="232"/>
      <c r="K30" s="232"/>
      <c r="L30" s="232"/>
      <c r="M30" s="232"/>
      <c r="N30" s="222"/>
      <c r="O30" s="222"/>
      <c r="P30" s="222"/>
      <c r="Q30" s="222"/>
      <c r="R30" s="222"/>
      <c r="S30" s="222"/>
      <c r="T30" s="223"/>
      <c r="U30" s="222"/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137</v>
      </c>
      <c r="AF30" s="212">
        <v>0</v>
      </c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/>
      <c r="B31" s="219"/>
      <c r="C31" s="266" t="s">
        <v>139</v>
      </c>
      <c r="D31" s="227"/>
      <c r="E31" s="230">
        <v>15.75</v>
      </c>
      <c r="F31" s="232"/>
      <c r="G31" s="232"/>
      <c r="H31" s="232"/>
      <c r="I31" s="232"/>
      <c r="J31" s="232"/>
      <c r="K31" s="232"/>
      <c r="L31" s="232"/>
      <c r="M31" s="232"/>
      <c r="N31" s="222"/>
      <c r="O31" s="222"/>
      <c r="P31" s="222"/>
      <c r="Q31" s="222"/>
      <c r="R31" s="222"/>
      <c r="S31" s="222"/>
      <c r="T31" s="223"/>
      <c r="U31" s="222"/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137</v>
      </c>
      <c r="AF31" s="212">
        <v>0</v>
      </c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3"/>
      <c r="B32" s="219"/>
      <c r="C32" s="266" t="s">
        <v>140</v>
      </c>
      <c r="D32" s="227"/>
      <c r="E32" s="230">
        <v>15.75</v>
      </c>
      <c r="F32" s="232"/>
      <c r="G32" s="232"/>
      <c r="H32" s="232"/>
      <c r="I32" s="232"/>
      <c r="J32" s="232"/>
      <c r="K32" s="232"/>
      <c r="L32" s="232"/>
      <c r="M32" s="232"/>
      <c r="N32" s="222"/>
      <c r="O32" s="222"/>
      <c r="P32" s="222"/>
      <c r="Q32" s="222"/>
      <c r="R32" s="222"/>
      <c r="S32" s="222"/>
      <c r="T32" s="223"/>
      <c r="U32" s="222"/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137</v>
      </c>
      <c r="AF32" s="212">
        <v>0</v>
      </c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13"/>
      <c r="B33" s="219"/>
      <c r="C33" s="266" t="s">
        <v>141</v>
      </c>
      <c r="D33" s="227"/>
      <c r="E33" s="230">
        <v>50.96</v>
      </c>
      <c r="F33" s="232"/>
      <c r="G33" s="232"/>
      <c r="H33" s="232"/>
      <c r="I33" s="232"/>
      <c r="J33" s="232"/>
      <c r="K33" s="232"/>
      <c r="L33" s="232"/>
      <c r="M33" s="232"/>
      <c r="N33" s="222"/>
      <c r="O33" s="222"/>
      <c r="P33" s="222"/>
      <c r="Q33" s="222"/>
      <c r="R33" s="222"/>
      <c r="S33" s="222"/>
      <c r="T33" s="223"/>
      <c r="U33" s="222"/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137</v>
      </c>
      <c r="AF33" s="212">
        <v>0</v>
      </c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13"/>
      <c r="B34" s="219"/>
      <c r="C34" s="266" t="s">
        <v>142</v>
      </c>
      <c r="D34" s="227"/>
      <c r="E34" s="230">
        <v>5.13</v>
      </c>
      <c r="F34" s="232"/>
      <c r="G34" s="232"/>
      <c r="H34" s="232"/>
      <c r="I34" s="232"/>
      <c r="J34" s="232"/>
      <c r="K34" s="232"/>
      <c r="L34" s="232"/>
      <c r="M34" s="232"/>
      <c r="N34" s="222"/>
      <c r="O34" s="222"/>
      <c r="P34" s="222"/>
      <c r="Q34" s="222"/>
      <c r="R34" s="222"/>
      <c r="S34" s="222"/>
      <c r="T34" s="223"/>
      <c r="U34" s="222"/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137</v>
      </c>
      <c r="AF34" s="212">
        <v>0</v>
      </c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13"/>
      <c r="B35" s="219"/>
      <c r="C35" s="266" t="s">
        <v>143</v>
      </c>
      <c r="D35" s="227"/>
      <c r="E35" s="230">
        <v>14.44</v>
      </c>
      <c r="F35" s="232"/>
      <c r="G35" s="232"/>
      <c r="H35" s="232"/>
      <c r="I35" s="232"/>
      <c r="J35" s="232"/>
      <c r="K35" s="232"/>
      <c r="L35" s="232"/>
      <c r="M35" s="232"/>
      <c r="N35" s="222"/>
      <c r="O35" s="222"/>
      <c r="P35" s="222"/>
      <c r="Q35" s="222"/>
      <c r="R35" s="222"/>
      <c r="S35" s="222"/>
      <c r="T35" s="223"/>
      <c r="U35" s="222"/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137</v>
      </c>
      <c r="AF35" s="212">
        <v>0</v>
      </c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13"/>
      <c r="B36" s="219"/>
      <c r="C36" s="266" t="s">
        <v>144</v>
      </c>
      <c r="D36" s="227"/>
      <c r="E36" s="230">
        <v>6.48</v>
      </c>
      <c r="F36" s="232"/>
      <c r="G36" s="232"/>
      <c r="H36" s="232"/>
      <c r="I36" s="232"/>
      <c r="J36" s="232"/>
      <c r="K36" s="232"/>
      <c r="L36" s="232"/>
      <c r="M36" s="232"/>
      <c r="N36" s="222"/>
      <c r="O36" s="222"/>
      <c r="P36" s="222"/>
      <c r="Q36" s="222"/>
      <c r="R36" s="222"/>
      <c r="S36" s="222"/>
      <c r="T36" s="223"/>
      <c r="U36" s="222"/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137</v>
      </c>
      <c r="AF36" s="212">
        <v>0</v>
      </c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13"/>
      <c r="B37" s="219"/>
      <c r="C37" s="266" t="s">
        <v>145</v>
      </c>
      <c r="D37" s="227"/>
      <c r="E37" s="230">
        <v>13.6</v>
      </c>
      <c r="F37" s="232"/>
      <c r="G37" s="232"/>
      <c r="H37" s="232"/>
      <c r="I37" s="232"/>
      <c r="J37" s="232"/>
      <c r="K37" s="232"/>
      <c r="L37" s="232"/>
      <c r="M37" s="232"/>
      <c r="N37" s="222"/>
      <c r="O37" s="222"/>
      <c r="P37" s="222"/>
      <c r="Q37" s="222"/>
      <c r="R37" s="222"/>
      <c r="S37" s="222"/>
      <c r="T37" s="223"/>
      <c r="U37" s="222"/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137</v>
      </c>
      <c r="AF37" s="212">
        <v>0</v>
      </c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13"/>
      <c r="B38" s="219"/>
      <c r="C38" s="266" t="s">
        <v>146</v>
      </c>
      <c r="D38" s="227"/>
      <c r="E38" s="230">
        <v>6.44</v>
      </c>
      <c r="F38" s="232"/>
      <c r="G38" s="232"/>
      <c r="H38" s="232"/>
      <c r="I38" s="232"/>
      <c r="J38" s="232"/>
      <c r="K38" s="232"/>
      <c r="L38" s="232"/>
      <c r="M38" s="232"/>
      <c r="N38" s="222"/>
      <c r="O38" s="222"/>
      <c r="P38" s="222"/>
      <c r="Q38" s="222"/>
      <c r="R38" s="222"/>
      <c r="S38" s="222"/>
      <c r="T38" s="223"/>
      <c r="U38" s="222"/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137</v>
      </c>
      <c r="AF38" s="212">
        <v>0</v>
      </c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/>
      <c r="B39" s="219"/>
      <c r="C39" s="266" t="s">
        <v>147</v>
      </c>
      <c r="D39" s="227"/>
      <c r="E39" s="230">
        <v>21</v>
      </c>
      <c r="F39" s="232"/>
      <c r="G39" s="232"/>
      <c r="H39" s="232"/>
      <c r="I39" s="232"/>
      <c r="J39" s="232"/>
      <c r="K39" s="232"/>
      <c r="L39" s="232"/>
      <c r="M39" s="232"/>
      <c r="N39" s="222"/>
      <c r="O39" s="222"/>
      <c r="P39" s="222"/>
      <c r="Q39" s="222"/>
      <c r="R39" s="222"/>
      <c r="S39" s="222"/>
      <c r="T39" s="223"/>
      <c r="U39" s="222"/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137</v>
      </c>
      <c r="AF39" s="212">
        <v>0</v>
      </c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>
        <v>16</v>
      </c>
      <c r="B40" s="219" t="s">
        <v>148</v>
      </c>
      <c r="C40" s="264" t="s">
        <v>149</v>
      </c>
      <c r="D40" s="221" t="s">
        <v>135</v>
      </c>
      <c r="E40" s="228">
        <v>224.3</v>
      </c>
      <c r="F40" s="231"/>
      <c r="G40" s="232">
        <f>ROUND(E40*F40,2)</f>
        <v>0</v>
      </c>
      <c r="H40" s="231"/>
      <c r="I40" s="232">
        <f>ROUND(E40*H40,2)</f>
        <v>0</v>
      </c>
      <c r="J40" s="231"/>
      <c r="K40" s="232">
        <f>ROUND(E40*J40,2)</f>
        <v>0</v>
      </c>
      <c r="L40" s="232">
        <v>21</v>
      </c>
      <c r="M40" s="232">
        <f>G40*(1+L40/100)</f>
        <v>0</v>
      </c>
      <c r="N40" s="222">
        <v>0</v>
      </c>
      <c r="O40" s="222">
        <f>ROUND(E40*N40,5)</f>
        <v>0</v>
      </c>
      <c r="P40" s="222">
        <v>0</v>
      </c>
      <c r="Q40" s="222">
        <f>ROUND(E40*P40,5)</f>
        <v>0</v>
      </c>
      <c r="R40" s="222"/>
      <c r="S40" s="222"/>
      <c r="T40" s="223">
        <v>0.47199999999999998</v>
      </c>
      <c r="U40" s="222">
        <f>ROUND(E40*T40,2)</f>
        <v>105.87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109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x14ac:dyDescent="0.2">
      <c r="A41" s="214" t="s">
        <v>97</v>
      </c>
      <c r="B41" s="220" t="s">
        <v>68</v>
      </c>
      <c r="C41" s="265" t="s">
        <v>69</v>
      </c>
      <c r="D41" s="224"/>
      <c r="E41" s="229"/>
      <c r="F41" s="233"/>
      <c r="G41" s="233">
        <f>SUMIF(AE42:AE54,"&lt;&gt;NOR",G42:G54)</f>
        <v>0</v>
      </c>
      <c r="H41" s="233"/>
      <c r="I41" s="233">
        <f>SUM(I42:I54)</f>
        <v>0</v>
      </c>
      <c r="J41" s="233"/>
      <c r="K41" s="233">
        <f>SUM(K42:K54)</f>
        <v>0</v>
      </c>
      <c r="L41" s="233"/>
      <c r="M41" s="233">
        <f>SUM(M42:M54)</f>
        <v>0</v>
      </c>
      <c r="N41" s="225"/>
      <c r="O41" s="225">
        <f>SUM(O42:O54)</f>
        <v>18.51736</v>
      </c>
      <c r="P41" s="225"/>
      <c r="Q41" s="225">
        <f>SUM(Q42:Q54)</f>
        <v>17.99858</v>
      </c>
      <c r="R41" s="225"/>
      <c r="S41" s="225"/>
      <c r="T41" s="226"/>
      <c r="U41" s="225">
        <f>SUM(U42:U54)</f>
        <v>765.34</v>
      </c>
      <c r="AE41" t="s">
        <v>98</v>
      </c>
    </row>
    <row r="42" spans="1:60" ht="22.5" outlineLevel="1" x14ac:dyDescent="0.2">
      <c r="A42" s="213">
        <v>17</v>
      </c>
      <c r="B42" s="219" t="s">
        <v>150</v>
      </c>
      <c r="C42" s="264" t="s">
        <v>151</v>
      </c>
      <c r="D42" s="221" t="s">
        <v>135</v>
      </c>
      <c r="E42" s="228">
        <v>264.685</v>
      </c>
      <c r="F42" s="231"/>
      <c r="G42" s="232">
        <f>ROUND(E42*F42,2)</f>
        <v>0</v>
      </c>
      <c r="H42" s="231"/>
      <c r="I42" s="232">
        <f>ROUND(E42*H42,2)</f>
        <v>0</v>
      </c>
      <c r="J42" s="231"/>
      <c r="K42" s="232">
        <f>ROUND(E42*J42,2)</f>
        <v>0</v>
      </c>
      <c r="L42" s="232">
        <v>21</v>
      </c>
      <c r="M42" s="232">
        <f>G42*(1+L42/100)</f>
        <v>0</v>
      </c>
      <c r="N42" s="222">
        <v>6.9959999999999994E-2</v>
      </c>
      <c r="O42" s="222">
        <f>ROUND(E42*N42,5)</f>
        <v>18.51736</v>
      </c>
      <c r="P42" s="222">
        <v>6.8000000000000005E-2</v>
      </c>
      <c r="Q42" s="222">
        <f>ROUND(E42*P42,5)</f>
        <v>17.99858</v>
      </c>
      <c r="R42" s="222"/>
      <c r="S42" s="222"/>
      <c r="T42" s="223">
        <v>2.4514999999999998</v>
      </c>
      <c r="U42" s="222">
        <f>ROUND(E42*T42,2)</f>
        <v>648.88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105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13"/>
      <c r="B43" s="219"/>
      <c r="C43" s="266" t="s">
        <v>152</v>
      </c>
      <c r="D43" s="227"/>
      <c r="E43" s="230">
        <v>11.2</v>
      </c>
      <c r="F43" s="232"/>
      <c r="G43" s="232"/>
      <c r="H43" s="232"/>
      <c r="I43" s="232"/>
      <c r="J43" s="232"/>
      <c r="K43" s="232"/>
      <c r="L43" s="232"/>
      <c r="M43" s="232"/>
      <c r="N43" s="222"/>
      <c r="O43" s="222"/>
      <c r="P43" s="222"/>
      <c r="Q43" s="222"/>
      <c r="R43" s="222"/>
      <c r="S43" s="222"/>
      <c r="T43" s="223"/>
      <c r="U43" s="222"/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137</v>
      </c>
      <c r="AF43" s="212">
        <v>0</v>
      </c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13"/>
      <c r="B44" s="219"/>
      <c r="C44" s="266" t="s">
        <v>153</v>
      </c>
      <c r="D44" s="227"/>
      <c r="E44" s="230">
        <v>12.675000000000001</v>
      </c>
      <c r="F44" s="232"/>
      <c r="G44" s="232"/>
      <c r="H44" s="232"/>
      <c r="I44" s="232"/>
      <c r="J44" s="232"/>
      <c r="K44" s="232"/>
      <c r="L44" s="232"/>
      <c r="M44" s="232"/>
      <c r="N44" s="222"/>
      <c r="O44" s="222"/>
      <c r="P44" s="222"/>
      <c r="Q44" s="222"/>
      <c r="R44" s="222"/>
      <c r="S44" s="222"/>
      <c r="T44" s="223"/>
      <c r="U44" s="222"/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137</v>
      </c>
      <c r="AF44" s="212">
        <v>0</v>
      </c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3"/>
      <c r="B45" s="219"/>
      <c r="C45" s="266" t="s">
        <v>154</v>
      </c>
      <c r="D45" s="227"/>
      <c r="E45" s="230">
        <v>1.3</v>
      </c>
      <c r="F45" s="232"/>
      <c r="G45" s="232"/>
      <c r="H45" s="232"/>
      <c r="I45" s="232"/>
      <c r="J45" s="232"/>
      <c r="K45" s="232"/>
      <c r="L45" s="232"/>
      <c r="M45" s="232"/>
      <c r="N45" s="222"/>
      <c r="O45" s="222"/>
      <c r="P45" s="222"/>
      <c r="Q45" s="222"/>
      <c r="R45" s="222"/>
      <c r="S45" s="222"/>
      <c r="T45" s="223"/>
      <c r="U45" s="222"/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137</v>
      </c>
      <c r="AF45" s="212">
        <v>0</v>
      </c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3"/>
      <c r="B46" s="219"/>
      <c r="C46" s="266" t="s">
        <v>155</v>
      </c>
      <c r="D46" s="227"/>
      <c r="E46" s="230">
        <v>18.399999999999999</v>
      </c>
      <c r="F46" s="232"/>
      <c r="G46" s="232"/>
      <c r="H46" s="232"/>
      <c r="I46" s="232"/>
      <c r="J46" s="232"/>
      <c r="K46" s="232"/>
      <c r="L46" s="232"/>
      <c r="M46" s="232"/>
      <c r="N46" s="222"/>
      <c r="O46" s="222"/>
      <c r="P46" s="222"/>
      <c r="Q46" s="222"/>
      <c r="R46" s="222"/>
      <c r="S46" s="222"/>
      <c r="T46" s="223"/>
      <c r="U46" s="222"/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137</v>
      </c>
      <c r="AF46" s="212">
        <v>0</v>
      </c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13"/>
      <c r="B47" s="219"/>
      <c r="C47" s="266" t="s">
        <v>156</v>
      </c>
      <c r="D47" s="227"/>
      <c r="E47" s="230">
        <v>31.16</v>
      </c>
      <c r="F47" s="232"/>
      <c r="G47" s="232"/>
      <c r="H47" s="232"/>
      <c r="I47" s="232"/>
      <c r="J47" s="232"/>
      <c r="K47" s="232"/>
      <c r="L47" s="232"/>
      <c r="M47" s="232"/>
      <c r="N47" s="222"/>
      <c r="O47" s="222"/>
      <c r="P47" s="222"/>
      <c r="Q47" s="222"/>
      <c r="R47" s="222"/>
      <c r="S47" s="222"/>
      <c r="T47" s="223"/>
      <c r="U47" s="222"/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137</v>
      </c>
      <c r="AF47" s="212">
        <v>0</v>
      </c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13"/>
      <c r="B48" s="219"/>
      <c r="C48" s="266" t="s">
        <v>157</v>
      </c>
      <c r="D48" s="227"/>
      <c r="E48" s="230">
        <v>30</v>
      </c>
      <c r="F48" s="232"/>
      <c r="G48" s="232"/>
      <c r="H48" s="232"/>
      <c r="I48" s="232"/>
      <c r="J48" s="232"/>
      <c r="K48" s="232"/>
      <c r="L48" s="232"/>
      <c r="M48" s="232"/>
      <c r="N48" s="222"/>
      <c r="O48" s="222"/>
      <c r="P48" s="222"/>
      <c r="Q48" s="222"/>
      <c r="R48" s="222"/>
      <c r="S48" s="222"/>
      <c r="T48" s="223"/>
      <c r="U48" s="222"/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137</v>
      </c>
      <c r="AF48" s="212">
        <v>0</v>
      </c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13"/>
      <c r="B49" s="219"/>
      <c r="C49" s="266" t="s">
        <v>138</v>
      </c>
      <c r="D49" s="227"/>
      <c r="E49" s="230">
        <v>22.56</v>
      </c>
      <c r="F49" s="232"/>
      <c r="G49" s="232"/>
      <c r="H49" s="232"/>
      <c r="I49" s="232"/>
      <c r="J49" s="232"/>
      <c r="K49" s="232"/>
      <c r="L49" s="232"/>
      <c r="M49" s="232"/>
      <c r="N49" s="222"/>
      <c r="O49" s="222"/>
      <c r="P49" s="222"/>
      <c r="Q49" s="222"/>
      <c r="R49" s="222"/>
      <c r="S49" s="222"/>
      <c r="T49" s="223"/>
      <c r="U49" s="222"/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137</v>
      </c>
      <c r="AF49" s="212">
        <v>0</v>
      </c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13"/>
      <c r="B50" s="219"/>
      <c r="C50" s="266" t="s">
        <v>158</v>
      </c>
      <c r="D50" s="227"/>
      <c r="E50" s="230">
        <v>33</v>
      </c>
      <c r="F50" s="232"/>
      <c r="G50" s="232"/>
      <c r="H50" s="232"/>
      <c r="I50" s="232"/>
      <c r="J50" s="232"/>
      <c r="K50" s="232"/>
      <c r="L50" s="232"/>
      <c r="M50" s="232"/>
      <c r="N50" s="222"/>
      <c r="O50" s="222"/>
      <c r="P50" s="222"/>
      <c r="Q50" s="222"/>
      <c r="R50" s="222"/>
      <c r="S50" s="222"/>
      <c r="T50" s="223"/>
      <c r="U50" s="222"/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137</v>
      </c>
      <c r="AF50" s="212">
        <v>0</v>
      </c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13"/>
      <c r="B51" s="219"/>
      <c r="C51" s="266" t="s">
        <v>159</v>
      </c>
      <c r="D51" s="227"/>
      <c r="E51" s="230">
        <v>34</v>
      </c>
      <c r="F51" s="232"/>
      <c r="G51" s="232"/>
      <c r="H51" s="232"/>
      <c r="I51" s="232"/>
      <c r="J51" s="232"/>
      <c r="K51" s="232"/>
      <c r="L51" s="232"/>
      <c r="M51" s="232"/>
      <c r="N51" s="222"/>
      <c r="O51" s="222"/>
      <c r="P51" s="222"/>
      <c r="Q51" s="222"/>
      <c r="R51" s="222"/>
      <c r="S51" s="222"/>
      <c r="T51" s="223"/>
      <c r="U51" s="222"/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137</v>
      </c>
      <c r="AF51" s="212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13"/>
      <c r="B52" s="219"/>
      <c r="C52" s="266" t="s">
        <v>160</v>
      </c>
      <c r="D52" s="227"/>
      <c r="E52" s="230">
        <v>20.04</v>
      </c>
      <c r="F52" s="232"/>
      <c r="G52" s="232"/>
      <c r="H52" s="232"/>
      <c r="I52" s="232"/>
      <c r="J52" s="232"/>
      <c r="K52" s="232"/>
      <c r="L52" s="232"/>
      <c r="M52" s="232"/>
      <c r="N52" s="222"/>
      <c r="O52" s="222"/>
      <c r="P52" s="222"/>
      <c r="Q52" s="222"/>
      <c r="R52" s="222"/>
      <c r="S52" s="222"/>
      <c r="T52" s="223"/>
      <c r="U52" s="222"/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137</v>
      </c>
      <c r="AF52" s="212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3"/>
      <c r="B53" s="219"/>
      <c r="C53" s="266" t="s">
        <v>161</v>
      </c>
      <c r="D53" s="227"/>
      <c r="E53" s="230">
        <v>50.35</v>
      </c>
      <c r="F53" s="232"/>
      <c r="G53" s="232"/>
      <c r="H53" s="232"/>
      <c r="I53" s="232"/>
      <c r="J53" s="232"/>
      <c r="K53" s="232"/>
      <c r="L53" s="232"/>
      <c r="M53" s="232"/>
      <c r="N53" s="222"/>
      <c r="O53" s="222"/>
      <c r="P53" s="222"/>
      <c r="Q53" s="222"/>
      <c r="R53" s="222"/>
      <c r="S53" s="222"/>
      <c r="T53" s="223"/>
      <c r="U53" s="222"/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137</v>
      </c>
      <c r="AF53" s="212">
        <v>0</v>
      </c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42">
        <v>18</v>
      </c>
      <c r="B54" s="243" t="s">
        <v>162</v>
      </c>
      <c r="C54" s="267" t="s">
        <v>149</v>
      </c>
      <c r="D54" s="244" t="s">
        <v>135</v>
      </c>
      <c r="E54" s="245">
        <v>264.685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8">
        <v>0</v>
      </c>
      <c r="O54" s="248">
        <f>ROUND(E54*N54,5)</f>
        <v>0</v>
      </c>
      <c r="P54" s="248">
        <v>0</v>
      </c>
      <c r="Q54" s="248">
        <f>ROUND(E54*P54,5)</f>
        <v>0</v>
      </c>
      <c r="R54" s="248"/>
      <c r="S54" s="248"/>
      <c r="T54" s="249">
        <v>0.44</v>
      </c>
      <c r="U54" s="248">
        <f>ROUND(E54*T54,2)</f>
        <v>116.46</v>
      </c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109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">
      <c r="A55" s="6"/>
      <c r="B55" s="7" t="s">
        <v>163</v>
      </c>
      <c r="C55" s="268" t="s">
        <v>163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AC55">
        <v>15</v>
      </c>
      <c r="AD55">
        <v>21</v>
      </c>
    </row>
    <row r="56" spans="1:60" x14ac:dyDescent="0.2">
      <c r="A56" s="250"/>
      <c r="B56" s="251">
        <v>26</v>
      </c>
      <c r="C56" s="269" t="s">
        <v>163</v>
      </c>
      <c r="D56" s="252"/>
      <c r="E56" s="252"/>
      <c r="F56" s="252"/>
      <c r="G56" s="263">
        <f>G8+G11+G14+G16+G25+G27+G41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AC56">
        <f>SUMIF(L7:L54,AC55,G7:G54)</f>
        <v>0</v>
      </c>
      <c r="AD56">
        <f>SUMIF(L7:L54,AD55,G7:G54)</f>
        <v>0</v>
      </c>
      <c r="AE56" t="s">
        <v>164</v>
      </c>
    </row>
    <row r="57" spans="1:60" x14ac:dyDescent="0.2">
      <c r="A57" s="6"/>
      <c r="B57" s="7" t="s">
        <v>163</v>
      </c>
      <c r="C57" s="268" t="s">
        <v>163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60" x14ac:dyDescent="0.2">
      <c r="A58" s="6"/>
      <c r="B58" s="7" t="s">
        <v>163</v>
      </c>
      <c r="C58" s="268" t="s">
        <v>163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60" x14ac:dyDescent="0.2">
      <c r="A59" s="253">
        <v>33</v>
      </c>
      <c r="B59" s="253"/>
      <c r="C59" s="27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60" x14ac:dyDescent="0.2">
      <c r="A60" s="254"/>
      <c r="B60" s="255"/>
      <c r="C60" s="271"/>
      <c r="D60" s="255"/>
      <c r="E60" s="255"/>
      <c r="F60" s="255"/>
      <c r="G60" s="25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AE60" t="s">
        <v>165</v>
      </c>
    </row>
    <row r="61" spans="1:60" x14ac:dyDescent="0.2">
      <c r="A61" s="257"/>
      <c r="B61" s="258"/>
      <c r="C61" s="272"/>
      <c r="D61" s="258"/>
      <c r="E61" s="258"/>
      <c r="F61" s="258"/>
      <c r="G61" s="259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">
      <c r="A62" s="257"/>
      <c r="B62" s="258"/>
      <c r="C62" s="272"/>
      <c r="D62" s="258"/>
      <c r="E62" s="258"/>
      <c r="F62" s="258"/>
      <c r="G62" s="259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60" x14ac:dyDescent="0.2">
      <c r="A63" s="257"/>
      <c r="B63" s="258"/>
      <c r="C63" s="272"/>
      <c r="D63" s="258"/>
      <c r="E63" s="258"/>
      <c r="F63" s="258"/>
      <c r="G63" s="259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260"/>
      <c r="B64" s="261"/>
      <c r="C64" s="273"/>
      <c r="D64" s="261"/>
      <c r="E64" s="261"/>
      <c r="F64" s="261"/>
      <c r="G64" s="262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1" x14ac:dyDescent="0.2">
      <c r="A65" s="6"/>
      <c r="B65" s="7" t="s">
        <v>163</v>
      </c>
      <c r="C65" s="268" t="s">
        <v>163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">
      <c r="C66" s="274"/>
      <c r="AE66" t="s">
        <v>166</v>
      </c>
    </row>
  </sheetData>
  <mergeCells count="6">
    <mergeCell ref="A1:G1"/>
    <mergeCell ref="C2:G2"/>
    <mergeCell ref="C3:G3"/>
    <mergeCell ref="C4:G4"/>
    <mergeCell ref="A59:C59"/>
    <mergeCell ref="A60:G6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2018-05-20T14:41:52Z</dcterms:modified>
</cp:coreProperties>
</file>