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60" windowWidth="20730" windowHeight="11760" activeTab="2"/>
  </bookViews>
  <sheets>
    <sheet name="Krycí list" sheetId="1" r:id="rId1"/>
    <sheet name="Rekapitulace" sheetId="2" r:id="rId2"/>
    <sheet name="Položky" sheetId="3" r:id="rId3"/>
  </sheets>
  <definedNames>
    <definedName name="cisloobjektu">'Krycí list'!$A$5</definedName>
    <definedName name="cislostavby">'Krycí list'!$A$7</definedName>
    <definedName name="Datum">'Krycí list'!$B$27</definedName>
    <definedName name="Dil">Rekapitulace!$A$6</definedName>
    <definedName name="Dodavka">Rekapitulace!$G$20</definedName>
    <definedName name="Dodavka0">Položky!#REF!</definedName>
    <definedName name="HSV">Rekapitulace!$E$20</definedName>
    <definedName name="HSV0">Položky!#REF!</definedName>
    <definedName name="HZS">Rekapitulace!$I$20</definedName>
    <definedName name="HZS0">Položky!#REF!</definedName>
    <definedName name="JKSO">'Krycí list'!$G$2</definedName>
    <definedName name="MJ">'Krycí list'!$G$5</definedName>
    <definedName name="Mont">Rekapitulace!$H$20</definedName>
    <definedName name="Montaz0">Položky!#REF!</definedName>
    <definedName name="NazevDilu">Rekapitulace!$B$6</definedName>
    <definedName name="nazevobjektu">'Krycí list'!$C$5</definedName>
    <definedName name="nazevstavby">'Krycí list'!$C$7</definedName>
    <definedName name="_xlnm.Print_Titles" localSheetId="2">Položky!$1:$6</definedName>
    <definedName name="_xlnm.Print_Titles" localSheetId="1">Rekapitulace!$1:$6</definedName>
    <definedName name="Objednatel">'Krycí list'!$C$10</definedName>
    <definedName name="_xlnm.Print_Area" localSheetId="0">'Krycí list'!$A$1:$G$45</definedName>
    <definedName name="_xlnm.Print_Area" localSheetId="2">Položky!$A$1:$G$179</definedName>
    <definedName name="_xlnm.Print_Area" localSheetId="1">Rekapitulace!$A$1:$I$33</definedName>
    <definedName name="PocetMJ">'Krycí list'!$G$6</definedName>
    <definedName name="Poznamka">'Krycí list'!$B$37</definedName>
    <definedName name="Projektant">'Krycí list'!$C$8</definedName>
    <definedName name="PSV">Rekapitulace!$F$20</definedName>
    <definedName name="PSV0">Položky!#REF!</definedName>
    <definedName name="SazbaDPH1">'Krycí list'!$C$30</definedName>
    <definedName name="SazbaDPH2">'Krycí list'!$C$32</definedName>
    <definedName name="SloupecCC">Položky!$G$6</definedName>
    <definedName name="SloupecCisloPol">Položky!$B$6</definedName>
    <definedName name="SloupecJC">Položky!$F$6</definedName>
    <definedName name="SloupecMJ">Položky!$D$6</definedName>
    <definedName name="SloupecMnozstvi">Položky!$E$6</definedName>
    <definedName name="SloupecNazPol">Položky!$C$6</definedName>
    <definedName name="SloupecPC">Položky!$A$6</definedName>
    <definedName name="solver_lin" localSheetId="2" hidden="1">0</definedName>
    <definedName name="solver_num" localSheetId="2" hidden="1">0</definedName>
    <definedName name="solver_opt" localSheetId="2" hidden="1">Položky!#REF!</definedName>
    <definedName name="solver_typ" localSheetId="2" hidden="1">1</definedName>
    <definedName name="solver_val" localSheetId="2" hidden="1">0</definedName>
    <definedName name="Typ">Položky!#REF!</definedName>
    <definedName name="VRN">Rekapitulace!$H$32</definedName>
    <definedName name="VRNKc">Rekapitulace!#REF!</definedName>
    <definedName name="VRNnazev">Rekapitulace!#REF!</definedName>
    <definedName name="VRNproc">Rekapitulace!#REF!</definedName>
    <definedName name="VRNzakl">Rekapitulace!#REF!</definedName>
    <definedName name="Zakazka">'Krycí list'!$G$11</definedName>
    <definedName name="Zaklad22">'Krycí list'!$F$32</definedName>
    <definedName name="Zaklad5">'Krycí list'!$F$30</definedName>
    <definedName name="Zhotovitel">'Krycí list'!$C$11:$E$11</definedName>
  </definedNames>
  <calcPr calcId="145621" iterateDelta="1E-4"/>
</workbook>
</file>

<file path=xl/calcChain.xml><?xml version="1.0" encoding="utf-8"?>
<calcChain xmlns="http://schemas.openxmlformats.org/spreadsheetml/2006/main">
  <c r="D21" i="1" l="1"/>
  <c r="D20" i="1"/>
  <c r="D19" i="1"/>
  <c r="D18" i="1"/>
  <c r="D17" i="1"/>
  <c r="D16" i="1"/>
  <c r="D15" i="1"/>
  <c r="BE178" i="3"/>
  <c r="BE179" i="3" s="1"/>
  <c r="I19" i="2" s="1"/>
  <c r="BD178" i="3"/>
  <c r="BD179" i="3" s="1"/>
  <c r="H19" i="2" s="1"/>
  <c r="BC178" i="3"/>
  <c r="BC179" i="3" s="1"/>
  <c r="G19" i="2" s="1"/>
  <c r="BA178" i="3"/>
  <c r="BA179" i="3" s="1"/>
  <c r="E19" i="2" s="1"/>
  <c r="G178" i="3"/>
  <c r="BB178" i="3" s="1"/>
  <c r="BB179" i="3" s="1"/>
  <c r="F19" i="2" s="1"/>
  <c r="B19" i="2"/>
  <c r="A19" i="2"/>
  <c r="C179" i="3"/>
  <c r="BE175" i="3"/>
  <c r="BD175" i="3"/>
  <c r="BC175" i="3"/>
  <c r="BB175" i="3"/>
  <c r="G175" i="3"/>
  <c r="BA175" i="3" s="1"/>
  <c r="BE174" i="3"/>
  <c r="BD174" i="3"/>
  <c r="BC174" i="3"/>
  <c r="BB174" i="3"/>
  <c r="G174" i="3"/>
  <c r="BA174" i="3" s="1"/>
  <c r="BE173" i="3"/>
  <c r="BE176" i="3" s="1"/>
  <c r="I18" i="2" s="1"/>
  <c r="BD173" i="3"/>
  <c r="BD176" i="3" s="1"/>
  <c r="H18" i="2" s="1"/>
  <c r="BC173" i="3"/>
  <c r="BB173" i="3"/>
  <c r="G173" i="3"/>
  <c r="B18" i="2"/>
  <c r="A18" i="2"/>
  <c r="C176" i="3"/>
  <c r="BE170" i="3"/>
  <c r="BD170" i="3"/>
  <c r="BD171" i="3" s="1"/>
  <c r="H17" i="2" s="1"/>
  <c r="BC170" i="3"/>
  <c r="BC171" i="3" s="1"/>
  <c r="G17" i="2" s="1"/>
  <c r="BB170" i="3"/>
  <c r="BB171" i="3" s="1"/>
  <c r="F17" i="2" s="1"/>
  <c r="G170" i="3"/>
  <c r="G171" i="3" s="1"/>
  <c r="B17" i="2"/>
  <c r="A17" i="2"/>
  <c r="BE171" i="3"/>
  <c r="I17" i="2" s="1"/>
  <c r="C171" i="3"/>
  <c r="BE167" i="3"/>
  <c r="BD167" i="3"/>
  <c r="BD168" i="3" s="1"/>
  <c r="H16" i="2" s="1"/>
  <c r="BC167" i="3"/>
  <c r="BC168" i="3" s="1"/>
  <c r="G16" i="2" s="1"/>
  <c r="BB167" i="3"/>
  <c r="BB168" i="3" s="1"/>
  <c r="F16" i="2" s="1"/>
  <c r="G167" i="3"/>
  <c r="G168" i="3" s="1"/>
  <c r="B16" i="2"/>
  <c r="A16" i="2"/>
  <c r="BE168" i="3"/>
  <c r="I16" i="2" s="1"/>
  <c r="C168" i="3"/>
  <c r="BE164" i="3"/>
  <c r="BE165" i="3" s="1"/>
  <c r="I15" i="2" s="1"/>
  <c r="BD164" i="3"/>
  <c r="BC164" i="3"/>
  <c r="BB164" i="3"/>
  <c r="G164" i="3"/>
  <c r="BA164" i="3" s="1"/>
  <c r="BE163" i="3"/>
  <c r="BD163" i="3"/>
  <c r="BC163" i="3"/>
  <c r="BB163" i="3"/>
  <c r="G163" i="3"/>
  <c r="BA163" i="3" s="1"/>
  <c r="BE162" i="3"/>
  <c r="BD162" i="3"/>
  <c r="BC162" i="3"/>
  <c r="BB162" i="3"/>
  <c r="G162" i="3"/>
  <c r="B15" i="2"/>
  <c r="A15" i="2"/>
  <c r="C165" i="3"/>
  <c r="BE158" i="3"/>
  <c r="BD158" i="3"/>
  <c r="BC158" i="3"/>
  <c r="BB158" i="3"/>
  <c r="G158" i="3"/>
  <c r="BA158" i="3" s="1"/>
  <c r="BE156" i="3"/>
  <c r="BD156" i="3"/>
  <c r="BC156" i="3"/>
  <c r="BB156" i="3"/>
  <c r="G156" i="3"/>
  <c r="BA156" i="3" s="1"/>
  <c r="BE154" i="3"/>
  <c r="BD154" i="3"/>
  <c r="BC154" i="3"/>
  <c r="BB154" i="3"/>
  <c r="G154" i="3"/>
  <c r="BA154" i="3" s="1"/>
  <c r="BE153" i="3"/>
  <c r="BD153" i="3"/>
  <c r="BC153" i="3"/>
  <c r="BB153" i="3"/>
  <c r="G153" i="3"/>
  <c r="BA153" i="3" s="1"/>
  <c r="BE151" i="3"/>
  <c r="BD151" i="3"/>
  <c r="BC151" i="3"/>
  <c r="BB151" i="3"/>
  <c r="G151" i="3"/>
  <c r="BA151" i="3" s="1"/>
  <c r="BE147" i="3"/>
  <c r="BD147" i="3"/>
  <c r="BC147" i="3"/>
  <c r="BB147" i="3"/>
  <c r="BA147" i="3"/>
  <c r="G147" i="3"/>
  <c r="BE146" i="3"/>
  <c r="BD146" i="3"/>
  <c r="BD160" i="3" s="1"/>
  <c r="H14" i="2" s="1"/>
  <c r="BC146" i="3"/>
  <c r="BB146" i="3"/>
  <c r="G146" i="3"/>
  <c r="BA146" i="3" s="1"/>
  <c r="BE144" i="3"/>
  <c r="BE160" i="3" s="1"/>
  <c r="I14" i="2" s="1"/>
  <c r="BD144" i="3"/>
  <c r="BC144" i="3"/>
  <c r="BB144" i="3"/>
  <c r="BA144" i="3"/>
  <c r="G144" i="3"/>
  <c r="B14" i="2"/>
  <c r="A14" i="2"/>
  <c r="BC160" i="3"/>
  <c r="G14" i="2" s="1"/>
  <c r="C160" i="3"/>
  <c r="BE140" i="3"/>
  <c r="BE142" i="3" s="1"/>
  <c r="I13" i="2" s="1"/>
  <c r="BD140" i="3"/>
  <c r="BD142" i="3" s="1"/>
  <c r="H13" i="2" s="1"/>
  <c r="BC140" i="3"/>
  <c r="BC142" i="3" s="1"/>
  <c r="G13" i="2" s="1"/>
  <c r="BB140" i="3"/>
  <c r="BB142" i="3" s="1"/>
  <c r="F13" i="2" s="1"/>
  <c r="G140" i="3"/>
  <c r="BA140" i="3" s="1"/>
  <c r="BA142" i="3" s="1"/>
  <c r="E13" i="2" s="1"/>
  <c r="B13" i="2"/>
  <c r="A13" i="2"/>
  <c r="C142" i="3"/>
  <c r="BE137" i="3"/>
  <c r="BD137" i="3"/>
  <c r="BC137" i="3"/>
  <c r="BB137" i="3"/>
  <c r="G137" i="3"/>
  <c r="BA137" i="3" s="1"/>
  <c r="BE136" i="3"/>
  <c r="BD136" i="3"/>
  <c r="BC136" i="3"/>
  <c r="BB136" i="3"/>
  <c r="G136" i="3"/>
  <c r="BA136" i="3" s="1"/>
  <c r="BE135" i="3"/>
  <c r="BD135" i="3"/>
  <c r="BC135" i="3"/>
  <c r="BB135" i="3"/>
  <c r="G135" i="3"/>
  <c r="BA135" i="3" s="1"/>
  <c r="BE134" i="3"/>
  <c r="BD134" i="3"/>
  <c r="BC134" i="3"/>
  <c r="BB134" i="3"/>
  <c r="G134" i="3"/>
  <c r="BA134" i="3" s="1"/>
  <c r="BE133" i="3"/>
  <c r="BD133" i="3"/>
  <c r="BC133" i="3"/>
  <c r="BB133" i="3"/>
  <c r="BA133" i="3"/>
  <c r="G133" i="3"/>
  <c r="BE131" i="3"/>
  <c r="BD131" i="3"/>
  <c r="BD138" i="3" s="1"/>
  <c r="H12" i="2" s="1"/>
  <c r="BC131" i="3"/>
  <c r="BB131" i="3"/>
  <c r="G131" i="3"/>
  <c r="BA131" i="3" s="1"/>
  <c r="BE130" i="3"/>
  <c r="BE138" i="3" s="1"/>
  <c r="I12" i="2" s="1"/>
  <c r="BD130" i="3"/>
  <c r="BC130" i="3"/>
  <c r="BB130" i="3"/>
  <c r="BA130" i="3"/>
  <c r="G130" i="3"/>
  <c r="B12" i="2"/>
  <c r="A12" i="2"/>
  <c r="BC138" i="3"/>
  <c r="G12" i="2" s="1"/>
  <c r="C138" i="3"/>
  <c r="BE126" i="3"/>
  <c r="BD126" i="3"/>
  <c r="BC126" i="3"/>
  <c r="BB126" i="3"/>
  <c r="G126" i="3"/>
  <c r="BA126" i="3" s="1"/>
  <c r="BE124" i="3"/>
  <c r="BD124" i="3"/>
  <c r="BC124" i="3"/>
  <c r="BB124" i="3"/>
  <c r="G124" i="3"/>
  <c r="BA124" i="3" s="1"/>
  <c r="BE122" i="3"/>
  <c r="BD122" i="3"/>
  <c r="BC122" i="3"/>
  <c r="BB122" i="3"/>
  <c r="BA122" i="3"/>
  <c r="G122" i="3"/>
  <c r="BE121" i="3"/>
  <c r="BD121" i="3"/>
  <c r="BC121" i="3"/>
  <c r="BB121" i="3"/>
  <c r="G121" i="3"/>
  <c r="BA121" i="3" s="1"/>
  <c r="BE118" i="3"/>
  <c r="BD118" i="3"/>
  <c r="BC118" i="3"/>
  <c r="BB118" i="3"/>
  <c r="G118" i="3"/>
  <c r="BA118" i="3" s="1"/>
  <c r="BE116" i="3"/>
  <c r="BD116" i="3"/>
  <c r="BC116" i="3"/>
  <c r="BB116" i="3"/>
  <c r="G116" i="3"/>
  <c r="BA116" i="3" s="1"/>
  <c r="BE115" i="3"/>
  <c r="BD115" i="3"/>
  <c r="BC115" i="3"/>
  <c r="BB115" i="3"/>
  <c r="G115" i="3"/>
  <c r="BA115" i="3" s="1"/>
  <c r="BE114" i="3"/>
  <c r="BD114" i="3"/>
  <c r="BC114" i="3"/>
  <c r="BB114" i="3"/>
  <c r="G114" i="3"/>
  <c r="BA114" i="3" s="1"/>
  <c r="BE112" i="3"/>
  <c r="BD112" i="3"/>
  <c r="BC112" i="3"/>
  <c r="BB112" i="3"/>
  <c r="G112" i="3"/>
  <c r="BA112" i="3" s="1"/>
  <c r="BE111" i="3"/>
  <c r="BD111" i="3"/>
  <c r="BC111" i="3"/>
  <c r="BB111" i="3"/>
  <c r="G111" i="3"/>
  <c r="BA111" i="3" s="1"/>
  <c r="BE109" i="3"/>
  <c r="BD109" i="3"/>
  <c r="BC109" i="3"/>
  <c r="BB109" i="3"/>
  <c r="G109" i="3"/>
  <c r="BA109" i="3" s="1"/>
  <c r="BE108" i="3"/>
  <c r="BD108" i="3"/>
  <c r="BC108" i="3"/>
  <c r="BB108" i="3"/>
  <c r="G108" i="3"/>
  <c r="BA108" i="3" s="1"/>
  <c r="BE106" i="3"/>
  <c r="BD106" i="3"/>
  <c r="BC106" i="3"/>
  <c r="BB106" i="3"/>
  <c r="BA106" i="3"/>
  <c r="G106" i="3"/>
  <c r="BE103" i="3"/>
  <c r="BD103" i="3"/>
  <c r="BC103" i="3"/>
  <c r="BB103" i="3"/>
  <c r="G103" i="3"/>
  <c r="BA103" i="3" s="1"/>
  <c r="BE99" i="3"/>
  <c r="BD99" i="3"/>
  <c r="BC99" i="3"/>
  <c r="BB99" i="3"/>
  <c r="G99" i="3"/>
  <c r="BA99" i="3" s="1"/>
  <c r="B11" i="2"/>
  <c r="A11" i="2"/>
  <c r="C128" i="3"/>
  <c r="BE95" i="3"/>
  <c r="BE97" i="3" s="1"/>
  <c r="I10" i="2" s="1"/>
  <c r="BD95" i="3"/>
  <c r="BC95" i="3"/>
  <c r="BB95" i="3"/>
  <c r="BB97" i="3" s="1"/>
  <c r="F10" i="2" s="1"/>
  <c r="BA95" i="3"/>
  <c r="BA97" i="3" s="1"/>
  <c r="E10" i="2" s="1"/>
  <c r="G95" i="3"/>
  <c r="G97" i="3" s="1"/>
  <c r="B10" i="2"/>
  <c r="A10" i="2"/>
  <c r="BD97" i="3"/>
  <c r="H10" i="2" s="1"/>
  <c r="BC97" i="3"/>
  <c r="G10" i="2" s="1"/>
  <c r="C97" i="3"/>
  <c r="BE91" i="3"/>
  <c r="BE93" i="3" s="1"/>
  <c r="I9" i="2" s="1"/>
  <c r="BD91" i="3"/>
  <c r="BC91" i="3"/>
  <c r="BC93" i="3" s="1"/>
  <c r="G9" i="2" s="1"/>
  <c r="BB91" i="3"/>
  <c r="BB93" i="3" s="1"/>
  <c r="F9" i="2" s="1"/>
  <c r="G91" i="3"/>
  <c r="BA91" i="3" s="1"/>
  <c r="BA93" i="3" s="1"/>
  <c r="E9" i="2" s="1"/>
  <c r="B9" i="2"/>
  <c r="A9" i="2"/>
  <c r="BD93" i="3"/>
  <c r="H9" i="2" s="1"/>
  <c r="C93" i="3"/>
  <c r="BE87" i="3"/>
  <c r="BD87" i="3"/>
  <c r="BC87" i="3"/>
  <c r="BB87" i="3"/>
  <c r="G87" i="3"/>
  <c r="BA87" i="3" s="1"/>
  <c r="BE85" i="3"/>
  <c r="BD85" i="3"/>
  <c r="BC85" i="3"/>
  <c r="BC89" i="3" s="1"/>
  <c r="G8" i="2" s="1"/>
  <c r="BB85" i="3"/>
  <c r="G85" i="3"/>
  <c r="B8" i="2"/>
  <c r="A8" i="2"/>
  <c r="BE89" i="3"/>
  <c r="I8" i="2" s="1"/>
  <c r="C89" i="3"/>
  <c r="BE81" i="3"/>
  <c r="BD81" i="3"/>
  <c r="BC81" i="3"/>
  <c r="BB81" i="3"/>
  <c r="G81" i="3"/>
  <c r="BA81" i="3" s="1"/>
  <c r="BE80" i="3"/>
  <c r="BD80" i="3"/>
  <c r="BC80" i="3"/>
  <c r="BB80" i="3"/>
  <c r="G80" i="3"/>
  <c r="BA80" i="3" s="1"/>
  <c r="BE79" i="3"/>
  <c r="BD79" i="3"/>
  <c r="BC79" i="3"/>
  <c r="BB79" i="3"/>
  <c r="G79" i="3"/>
  <c r="BA79" i="3" s="1"/>
  <c r="BE78" i="3"/>
  <c r="BD78" i="3"/>
  <c r="BC78" i="3"/>
  <c r="BB78" i="3"/>
  <c r="G78" i="3"/>
  <c r="BA78" i="3" s="1"/>
  <c r="BE77" i="3"/>
  <c r="BD77" i="3"/>
  <c r="BC77" i="3"/>
  <c r="BB77" i="3"/>
  <c r="G77" i="3"/>
  <c r="BA77" i="3" s="1"/>
  <c r="BE76" i="3"/>
  <c r="BD76" i="3"/>
  <c r="BC76" i="3"/>
  <c r="BB76" i="3"/>
  <c r="G76" i="3"/>
  <c r="BA76" i="3" s="1"/>
  <c r="BE74" i="3"/>
  <c r="BD74" i="3"/>
  <c r="BC74" i="3"/>
  <c r="BB74" i="3"/>
  <c r="G74" i="3"/>
  <c r="BA74" i="3" s="1"/>
  <c r="BE72" i="3"/>
  <c r="BD72" i="3"/>
  <c r="BC72" i="3"/>
  <c r="BB72" i="3"/>
  <c r="G72" i="3"/>
  <c r="BA72" i="3" s="1"/>
  <c r="BE70" i="3"/>
  <c r="BD70" i="3"/>
  <c r="BC70" i="3"/>
  <c r="BB70" i="3"/>
  <c r="G70" i="3"/>
  <c r="BA70" i="3" s="1"/>
  <c r="BE65" i="3"/>
  <c r="BD65" i="3"/>
  <c r="BC65" i="3"/>
  <c r="BB65" i="3"/>
  <c r="G65" i="3"/>
  <c r="BA65" i="3" s="1"/>
  <c r="BE64" i="3"/>
  <c r="BD64" i="3"/>
  <c r="BC64" i="3"/>
  <c r="BB64" i="3"/>
  <c r="G64" i="3"/>
  <c r="BA64" i="3" s="1"/>
  <c r="BE63" i="3"/>
  <c r="BD63" i="3"/>
  <c r="BC63" i="3"/>
  <c r="BB63" i="3"/>
  <c r="G63" i="3"/>
  <c r="BA63" i="3" s="1"/>
  <c r="BE62" i="3"/>
  <c r="BD62" i="3"/>
  <c r="BC62" i="3"/>
  <c r="BB62" i="3"/>
  <c r="G62" i="3"/>
  <c r="BA62" i="3" s="1"/>
  <c r="BE60" i="3"/>
  <c r="BD60" i="3"/>
  <c r="BC60" i="3"/>
  <c r="BB60" i="3"/>
  <c r="G60" i="3"/>
  <c r="BA60" i="3" s="1"/>
  <c r="BE58" i="3"/>
  <c r="BD58" i="3"/>
  <c r="BC58" i="3"/>
  <c r="BB58" i="3"/>
  <c r="G58" i="3"/>
  <c r="BA58" i="3" s="1"/>
  <c r="BE54" i="3"/>
  <c r="BD54" i="3"/>
  <c r="BC54" i="3"/>
  <c r="BB54" i="3"/>
  <c r="G54" i="3"/>
  <c r="BA54" i="3" s="1"/>
  <c r="BE51" i="3"/>
  <c r="BD51" i="3"/>
  <c r="BC51" i="3"/>
  <c r="BB51" i="3"/>
  <c r="G51" i="3"/>
  <c r="BA51" i="3" s="1"/>
  <c r="BE49" i="3"/>
  <c r="BD49" i="3"/>
  <c r="BC49" i="3"/>
  <c r="BB49" i="3"/>
  <c r="G49" i="3"/>
  <c r="BA49" i="3" s="1"/>
  <c r="BE47" i="3"/>
  <c r="BD47" i="3"/>
  <c r="BC47" i="3"/>
  <c r="BB47" i="3"/>
  <c r="G47" i="3"/>
  <c r="BA47" i="3" s="1"/>
  <c r="BE39" i="3"/>
  <c r="BD39" i="3"/>
  <c r="BC39" i="3"/>
  <c r="BB39" i="3"/>
  <c r="G39" i="3"/>
  <c r="BA39" i="3" s="1"/>
  <c r="BE31" i="3"/>
  <c r="BD31" i="3"/>
  <c r="BC31" i="3"/>
  <c r="BB31" i="3"/>
  <c r="G31" i="3"/>
  <c r="BA31" i="3" s="1"/>
  <c r="BE23" i="3"/>
  <c r="BD23" i="3"/>
  <c r="BC23" i="3"/>
  <c r="BB23" i="3"/>
  <c r="G23" i="3"/>
  <c r="BA23" i="3" s="1"/>
  <c r="BE21" i="3"/>
  <c r="BD21" i="3"/>
  <c r="BC21" i="3"/>
  <c r="BB21" i="3"/>
  <c r="G21" i="3"/>
  <c r="BA21" i="3" s="1"/>
  <c r="BE19" i="3"/>
  <c r="BD19" i="3"/>
  <c r="BC19" i="3"/>
  <c r="BB19" i="3"/>
  <c r="BA19" i="3"/>
  <c r="G19" i="3"/>
  <c r="BE17" i="3"/>
  <c r="BD17" i="3"/>
  <c r="BC17" i="3"/>
  <c r="BB17" i="3"/>
  <c r="G17" i="3"/>
  <c r="BA17" i="3" s="1"/>
  <c r="BE14" i="3"/>
  <c r="BD14" i="3"/>
  <c r="BC14" i="3"/>
  <c r="BB14" i="3"/>
  <c r="G14" i="3"/>
  <c r="BA14" i="3" s="1"/>
  <c r="BE11" i="3"/>
  <c r="BD11" i="3"/>
  <c r="BC11" i="3"/>
  <c r="BB11" i="3"/>
  <c r="G11" i="3"/>
  <c r="BA11" i="3" s="1"/>
  <c r="BE10" i="3"/>
  <c r="BD10" i="3"/>
  <c r="BC10" i="3"/>
  <c r="BB10" i="3"/>
  <c r="G10" i="3"/>
  <c r="BA10" i="3" s="1"/>
  <c r="BE8" i="3"/>
  <c r="BD8" i="3"/>
  <c r="BC8" i="3"/>
  <c r="BB8" i="3"/>
  <c r="G8" i="3"/>
  <c r="B7" i="2"/>
  <c r="A7" i="2"/>
  <c r="C83" i="3"/>
  <c r="E4" i="3"/>
  <c r="C4" i="3"/>
  <c r="F3" i="3"/>
  <c r="C3" i="3"/>
  <c r="C2" i="2"/>
  <c r="C1" i="2"/>
  <c r="C33" i="1"/>
  <c r="F33" i="1" s="1"/>
  <c r="C31" i="1"/>
  <c r="C9" i="1"/>
  <c r="G7" i="1"/>
  <c r="D2" i="1"/>
  <c r="C2" i="1"/>
  <c r="BB83" i="3" l="1"/>
  <c r="F7" i="2" s="1"/>
  <c r="BA128" i="3"/>
  <c r="E11" i="2" s="1"/>
  <c r="G83" i="3"/>
  <c r="BE83" i="3"/>
  <c r="I7" i="2" s="1"/>
  <c r="BC128" i="3"/>
  <c r="G11" i="2" s="1"/>
  <c r="BB176" i="3"/>
  <c r="F18" i="2" s="1"/>
  <c r="BE128" i="3"/>
  <c r="I11" i="2" s="1"/>
  <c r="BD128" i="3"/>
  <c r="H11" i="2" s="1"/>
  <c r="BB138" i="3"/>
  <c r="F12" i="2" s="1"/>
  <c r="BB160" i="3"/>
  <c r="F14" i="2" s="1"/>
  <c r="BC165" i="3"/>
  <c r="G15" i="2" s="1"/>
  <c r="G176" i="3"/>
  <c r="BD83" i="3"/>
  <c r="H7" i="2" s="1"/>
  <c r="G89" i="3"/>
  <c r="G93" i="3"/>
  <c r="G142" i="3"/>
  <c r="G165" i="3"/>
  <c r="BC176" i="3"/>
  <c r="G18" i="2" s="1"/>
  <c r="BC83" i="3"/>
  <c r="G7" i="2" s="1"/>
  <c r="BD89" i="3"/>
  <c r="H8" i="2" s="1"/>
  <c r="BB89" i="3"/>
  <c r="F8" i="2" s="1"/>
  <c r="BB128" i="3"/>
  <c r="F11" i="2" s="1"/>
  <c r="BD165" i="3"/>
  <c r="H15" i="2" s="1"/>
  <c r="BB165" i="3"/>
  <c r="F15" i="2" s="1"/>
  <c r="BA138" i="3"/>
  <c r="E12" i="2" s="1"/>
  <c r="BA160" i="3"/>
  <c r="E14" i="2" s="1"/>
  <c r="BA8" i="3"/>
  <c r="BA83" i="3" s="1"/>
  <c r="E7" i="2" s="1"/>
  <c r="BA85" i="3"/>
  <c r="BA89" i="3" s="1"/>
  <c r="E8" i="2" s="1"/>
  <c r="G128" i="3"/>
  <c r="G138" i="3"/>
  <c r="G160" i="3"/>
  <c r="BA162" i="3"/>
  <c r="BA165" i="3" s="1"/>
  <c r="E15" i="2" s="1"/>
  <c r="BA167" i="3"/>
  <c r="BA168" i="3" s="1"/>
  <c r="E16" i="2" s="1"/>
  <c r="BA170" i="3"/>
  <c r="BA171" i="3" s="1"/>
  <c r="E17" i="2" s="1"/>
  <c r="BA173" i="3"/>
  <c r="BA176" i="3" s="1"/>
  <c r="E18" i="2" s="1"/>
  <c r="G179" i="3"/>
  <c r="I20" i="2" l="1"/>
  <c r="C21" i="1" s="1"/>
  <c r="H20" i="2"/>
  <c r="C17" i="1" s="1"/>
  <c r="G20" i="2"/>
  <c r="C18" i="1" s="1"/>
  <c r="F20" i="2"/>
  <c r="C16" i="1" s="1"/>
  <c r="E20" i="2"/>
  <c r="G25" i="2" l="1"/>
  <c r="I25" i="2" s="1"/>
  <c r="G16" i="1" s="1"/>
  <c r="G27" i="2"/>
  <c r="I27" i="2" s="1"/>
  <c r="G18" i="1" s="1"/>
  <c r="G29" i="2"/>
  <c r="I29" i="2" s="1"/>
  <c r="G20" i="1" s="1"/>
  <c r="G31" i="2"/>
  <c r="I31" i="2" s="1"/>
  <c r="G24" i="2"/>
  <c r="I24" i="2" s="1"/>
  <c r="G28" i="2"/>
  <c r="I28" i="2" s="1"/>
  <c r="G19" i="1" s="1"/>
  <c r="G30" i="2"/>
  <c r="I30" i="2" s="1"/>
  <c r="G21" i="1" s="1"/>
  <c r="G26" i="2"/>
  <c r="I26" i="2" s="1"/>
  <c r="G17" i="1" s="1"/>
  <c r="C15" i="1"/>
  <c r="C19" i="1" s="1"/>
  <c r="C22" i="1" s="1"/>
  <c r="H32" i="2" l="1"/>
  <c r="G23" i="1" s="1"/>
  <c r="G15" i="1"/>
  <c r="G22" i="1" l="1"/>
  <c r="C23" i="1"/>
  <c r="F30" i="1" s="1"/>
  <c r="F31" i="1" l="1"/>
  <c r="F34" i="1" s="1"/>
</calcChain>
</file>

<file path=xl/sharedStrings.xml><?xml version="1.0" encoding="utf-8"?>
<sst xmlns="http://schemas.openxmlformats.org/spreadsheetml/2006/main" count="513" uniqueCount="303">
  <si>
    <t>Rozpočet</t>
  </si>
  <si>
    <t xml:space="preserve">JKSO </t>
  </si>
  <si>
    <t>Objekt</t>
  </si>
  <si>
    <t>Název objektu</t>
  </si>
  <si>
    <t xml:space="preserve">SKP </t>
  </si>
  <si>
    <t xml:space="preserve"> </t>
  </si>
  <si>
    <t>Měrná jednotka</t>
  </si>
  <si>
    <t>Stavba</t>
  </si>
  <si>
    <t>Název stavby</t>
  </si>
  <si>
    <t>Počet jednotek</t>
  </si>
  <si>
    <t>Náklady na m.j.</t>
  </si>
  <si>
    <t>Projektant</t>
  </si>
  <si>
    <t>Typ rozpočtu</t>
  </si>
  <si>
    <t>Zpracovatel projektu</t>
  </si>
  <si>
    <t>Objednatel</t>
  </si>
  <si>
    <t>Dodavatel</t>
  </si>
  <si>
    <t xml:space="preserve">Zakázkové číslo </t>
  </si>
  <si>
    <t>Rozpočtoval</t>
  </si>
  <si>
    <t>Počet listů</t>
  </si>
  <si>
    <t>ROZPOČTOVÉ NÁKLADY</t>
  </si>
  <si>
    <t>Základní rozpočtové náklady</t>
  </si>
  <si>
    <t>Ostatní rozpočtové náklady</t>
  </si>
  <si>
    <t>HSV celkem</t>
  </si>
  <si>
    <t>Z</t>
  </si>
  <si>
    <t>PSV celkem</t>
  </si>
  <si>
    <t>R</t>
  </si>
  <si>
    <t>M práce celkem</t>
  </si>
  <si>
    <t>N</t>
  </si>
  <si>
    <t>M dodávky celkem</t>
  </si>
  <si>
    <t>ZRN celkem</t>
  </si>
  <si>
    <t>HZS</t>
  </si>
  <si>
    <t>ZRN+HZS</t>
  </si>
  <si>
    <t>Ostatní náklady neuvedené</t>
  </si>
  <si>
    <t>ZRN+ost.náklady+HZS</t>
  </si>
  <si>
    <t>Ostatní náklady celkem</t>
  </si>
  <si>
    <t>Vypracoval</t>
  </si>
  <si>
    <t>Za zhotovitele</t>
  </si>
  <si>
    <t>Za objednatele</t>
  </si>
  <si>
    <t>Jméno :</t>
  </si>
  <si>
    <t>Datum :</t>
  </si>
  <si>
    <t>Podpis :</t>
  </si>
  <si>
    <t>Podpis:</t>
  </si>
  <si>
    <t>Základ pro DPH</t>
  </si>
  <si>
    <t xml:space="preserve">%  </t>
  </si>
  <si>
    <t>DPH</t>
  </si>
  <si>
    <t xml:space="preserve">% </t>
  </si>
  <si>
    <t>CENA ZA OBJEKT CELKEM</t>
  </si>
  <si>
    <t>Poznámka :</t>
  </si>
  <si>
    <t>Stavba :</t>
  </si>
  <si>
    <t>Rozpočet :</t>
  </si>
  <si>
    <t>Objekt :</t>
  </si>
  <si>
    <t>REKAPITULACE  STAVEBNÍCH  DÍLŮ</t>
  </si>
  <si>
    <t>Stavební díl</t>
  </si>
  <si>
    <t>HSV</t>
  </si>
  <si>
    <t>PSV</t>
  </si>
  <si>
    <t>Dodávka</t>
  </si>
  <si>
    <t>Montáž</t>
  </si>
  <si>
    <t>CELKEM  OBJEKT</t>
  </si>
  <si>
    <t>Kč</t>
  </si>
  <si>
    <t>%</t>
  </si>
  <si>
    <t>Základna</t>
  </si>
  <si>
    <t>Rozpočet: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</si>
  <si>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</si>
  <si>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</si>
  <si>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</si>
  <si>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</si>
  <si>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</si>
  <si>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</si>
  <si>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</si>
  <si>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Díl:</t>
  </si>
  <si>
    <t>1</t>
  </si>
  <si>
    <t>Zemní práce</t>
  </si>
  <si>
    <t>Celkem za</t>
  </si>
  <si>
    <t>SLEPÝ ROZPOČET</t>
  </si>
  <si>
    <t>Slepý rozpočet</t>
  </si>
  <si>
    <t>D501</t>
  </si>
  <si>
    <t>REKONSTRUKCE KOMUNIKACE POD BYTOVKOU, OTASLAVICE</t>
  </si>
  <si>
    <t xml:space="preserve"> VČETNĚ SANACE</t>
  </si>
  <si>
    <t>113106121R00</t>
  </si>
  <si>
    <t xml:space="preserve">Rozebrání dlažeb z betonových dlaždic na sucho </t>
  </si>
  <si>
    <t>m2</t>
  </si>
  <si>
    <t>8,5+11</t>
  </si>
  <si>
    <t>113106211R00</t>
  </si>
  <si>
    <t xml:space="preserve">Rozebrání dlažeb z velkých kostek v kam. těženém </t>
  </si>
  <si>
    <t>113107320R00</t>
  </si>
  <si>
    <t xml:space="preserve">Odstranění podkladu pl. 50 m2,kam.těžené tl.20 cm </t>
  </si>
  <si>
    <t>12</t>
  </si>
  <si>
    <t>113107620R00</t>
  </si>
  <si>
    <t xml:space="preserve">Odstranění podkladu nad 50 m2,kam.drcené tl.20 cm </t>
  </si>
  <si>
    <t>598+26</t>
  </si>
  <si>
    <t>401,36*0,4</t>
  </si>
  <si>
    <t>113108410R00</t>
  </si>
  <si>
    <t xml:space="preserve">Odstranění podkladu pl. nad 50 m2, živice tl.10 cm </t>
  </si>
  <si>
    <t>598</t>
  </si>
  <si>
    <t>113109315R00</t>
  </si>
  <si>
    <t xml:space="preserve">Odstranění podkladu pl.50 m2, bet.prostý tl.15 cm </t>
  </si>
  <si>
    <t>11</t>
  </si>
  <si>
    <t>113202111R00</t>
  </si>
  <si>
    <t xml:space="preserve">Vytrhání obrub z krajníků nebo obrubníků stojatých </t>
  </si>
  <si>
    <t>m</t>
  </si>
  <si>
    <t>12+35+17+28+7+13+22+37</t>
  </si>
  <si>
    <t>122202202R00</t>
  </si>
  <si>
    <t xml:space="preserve">Odkopávky pro silnice v hor. 3 do 1000 m3 </t>
  </si>
  <si>
    <t>m3</t>
  </si>
  <si>
    <t>89,3*0,72</t>
  </si>
  <si>
    <t>784,54*0,72</t>
  </si>
  <si>
    <t>9*0,25*0,72</t>
  </si>
  <si>
    <t>-784,54*0,2</t>
  </si>
  <si>
    <t>-19,5*0,05</t>
  </si>
  <si>
    <t>-12*0,2</t>
  </si>
  <si>
    <t>-598*0,1</t>
  </si>
  <si>
    <t>122202209R00</t>
  </si>
  <si>
    <t xml:space="preserve">Příplatek za lepivost - odkop. pro silnice v hor.3 </t>
  </si>
  <si>
    <t>(9,3+5,9+22,2+50,6)*0,42</t>
  </si>
  <si>
    <t>784,54*0,42</t>
  </si>
  <si>
    <t>9*0,25*0,42</t>
  </si>
  <si>
    <t>132201110R00</t>
  </si>
  <si>
    <t xml:space="preserve">Hloubení rýh š.do 60 cm v hor.3 do 50 m3, STROJNĚ </t>
  </si>
  <si>
    <t>36*0,6*1,2</t>
  </si>
  <si>
    <t>132201119R00</t>
  </si>
  <si>
    <t xml:space="preserve">Příplatek za lepivost - hloubení rýh 60 cm v hor.3 </t>
  </si>
  <si>
    <t>162301102R00</t>
  </si>
  <si>
    <t xml:space="preserve">Vodorovné přemístění výkopku z hor.1-4 do 1000 m </t>
  </si>
  <si>
    <t>157,68*2*0,05*2</t>
  </si>
  <si>
    <t>(5+4+10+13+22+8+1,5+14,5+4+4)*0,05*2</t>
  </si>
  <si>
    <t>162701105R00</t>
  </si>
  <si>
    <t xml:space="preserve">Vodorovné přemístění výkopku z hor.1-4 do 10000 m </t>
  </si>
  <si>
    <t>410,70</t>
  </si>
  <si>
    <t>-20,07</t>
  </si>
  <si>
    <t>162701109R00</t>
  </si>
  <si>
    <t xml:space="preserve">Příplatek k vod. přemístění hor.1-4 za další 1 km </t>
  </si>
  <si>
    <t>416,55*5</t>
  </si>
  <si>
    <t>167101101R00</t>
  </si>
  <si>
    <t xml:space="preserve">Nakládání výkopku z hor.1-4 v množství do 100 m3 </t>
  </si>
  <si>
    <t>20,07</t>
  </si>
  <si>
    <t>171201201RT1</t>
  </si>
  <si>
    <t>Uložení sypaniny na skládku včetně poplatku za skládku</t>
  </si>
  <si>
    <t>174101101R00</t>
  </si>
  <si>
    <t xml:space="preserve">Zásyp jam, rýh, šachet se zhutněním </t>
  </si>
  <si>
    <t>180402111R00</t>
  </si>
  <si>
    <t xml:space="preserve">Založení trávníku parkového výsevem v rovině </t>
  </si>
  <si>
    <t>181101102R00</t>
  </si>
  <si>
    <t xml:space="preserve">Úprava pláně v zářezech v hor. 1-4, se zhutněním </t>
  </si>
  <si>
    <t>89,3</t>
  </si>
  <si>
    <t>784,54</t>
  </si>
  <si>
    <t>12*0,25</t>
  </si>
  <si>
    <t>44,8</t>
  </si>
  <si>
    <t>182001132R00</t>
  </si>
  <si>
    <t xml:space="preserve">Plošná úprava terénu, nerovnosti do 20 cm svah 1:2 </t>
  </si>
  <si>
    <t>(84+28)*1,3</t>
  </si>
  <si>
    <t>183102311R00</t>
  </si>
  <si>
    <t xml:space="preserve">Hloub.jamek 100% výměny půdy do 0,01 m3, svah 1:2 </t>
  </si>
  <si>
    <t>kus</t>
  </si>
  <si>
    <t>145,6*5</t>
  </si>
  <si>
    <t>183402112R00</t>
  </si>
  <si>
    <t xml:space="preserve">Rozrušení půdy do 15 cm na svahu 1:2 </t>
  </si>
  <si>
    <t>184102110R00</t>
  </si>
  <si>
    <t xml:space="preserve">Výsadba dřevin s balem D do 10 cm, v rovině </t>
  </si>
  <si>
    <t>184921093R00</t>
  </si>
  <si>
    <t xml:space="preserve">Mulčování rostlin tl. do 0,1 m rovina </t>
  </si>
  <si>
    <t>185803111R00</t>
  </si>
  <si>
    <t xml:space="preserve">Ošetření trávníku v rovině </t>
  </si>
  <si>
    <t>spec.</t>
  </si>
  <si>
    <t xml:space="preserve">Travní směs </t>
  </si>
  <si>
    <t>kg</t>
  </si>
  <si>
    <t>02650000</t>
  </si>
  <si>
    <t>Tavolník</t>
  </si>
  <si>
    <t>10360000</t>
  </si>
  <si>
    <t>Mulčovací kůra</t>
  </si>
  <si>
    <t>145,6*0,1</t>
  </si>
  <si>
    <t>2</t>
  </si>
  <si>
    <t>Základy a zvláštní zakládání</t>
  </si>
  <si>
    <t>289972111R00</t>
  </si>
  <si>
    <t>Položení geotextilie včetně kotvení + dodávka kotvících prvků</t>
  </si>
  <si>
    <t>69310240</t>
  </si>
  <si>
    <t>Geotextilie</t>
  </si>
  <si>
    <t>145,6*1,15</t>
  </si>
  <si>
    <t>3</t>
  </si>
  <si>
    <t>Svislé a kompletní konstrukce</t>
  </si>
  <si>
    <t>338920012RA0</t>
  </si>
  <si>
    <t>Palisáda z beton. kůlů tl. 110 mm, výška 420 mm schodiště</t>
  </si>
  <si>
    <t>1+1,2+1,6*4</t>
  </si>
  <si>
    <t>4</t>
  </si>
  <si>
    <t>Vodorovné konstrukce</t>
  </si>
  <si>
    <t>451541111R00</t>
  </si>
  <si>
    <t xml:space="preserve">Lože pod potrubí ze štěrkodrtě 0 - 22 mm </t>
  </si>
  <si>
    <t>36*0,6*0,5</t>
  </si>
  <si>
    <t>5</t>
  </si>
  <si>
    <t>Komunikace</t>
  </si>
  <si>
    <t>564851111R00</t>
  </si>
  <si>
    <t xml:space="preserve">Podklad ze štěrkodrti po zhutnění tloušťky 15 cm </t>
  </si>
  <si>
    <t>89,3*3</t>
  </si>
  <si>
    <t>784,54*2</t>
  </si>
  <si>
    <t>12*0,25*3</t>
  </si>
  <si>
    <t>564861111R00</t>
  </si>
  <si>
    <t xml:space="preserve">Podklad ze štěrkodrti po zhutnění tloušťky 20 cm </t>
  </si>
  <si>
    <t>564871111R00</t>
  </si>
  <si>
    <t xml:space="preserve">Podklad ze štěrkodrti po zhutnění tloušťky 25 cm </t>
  </si>
  <si>
    <t>565141111R00</t>
  </si>
  <si>
    <t xml:space="preserve">Podklad z obal kam.ACP 16+,ACP 22+,do 3 m,tl. 6 cm </t>
  </si>
  <si>
    <t>565211111U00</t>
  </si>
  <si>
    <t xml:space="preserve">Podk štěrk+cem malta ŠCM tl 15cm </t>
  </si>
  <si>
    <t>567123811R00</t>
  </si>
  <si>
    <t xml:space="preserve">Podklad z kam.zpev.cementem,dálnice KZC1 tl.12 cm </t>
  </si>
  <si>
    <t>573111111R00</t>
  </si>
  <si>
    <t xml:space="preserve">Postřik živičný infiltr.+ posyp, asfalt. 0,60kg/m2 </t>
  </si>
  <si>
    <t>573231111R00</t>
  </si>
  <si>
    <t xml:space="preserve">Postřik živičný spojovací z emulze 0,5-0,7 kg/m2 </t>
  </si>
  <si>
    <t>577131211R00</t>
  </si>
  <si>
    <t xml:space="preserve">Beton asfalt. ACO 8,nebo ACO 11, do 3 m, tl. 4 cm </t>
  </si>
  <si>
    <t>596215021R00</t>
  </si>
  <si>
    <t xml:space="preserve">Kladení zámkové dlažby tl. 6 cm do drtě tl. 4 cm </t>
  </si>
  <si>
    <t>30,8+10,3+1,7+2</t>
  </si>
  <si>
    <t>596215040R00</t>
  </si>
  <si>
    <t xml:space="preserve">Kladení zámkové dlažby tl. 8 cm do drtě tl. 4 cm </t>
  </si>
  <si>
    <t>9,3+3,8+22,2+51</t>
  </si>
  <si>
    <t>597101000</t>
  </si>
  <si>
    <t>Žlab odvodňovací želbet s mříží šířky 0,5 m,  D 400</t>
  </si>
  <si>
    <t>spec</t>
  </si>
  <si>
    <t xml:space="preserve">Dlažba zámková tl.80 mm - přírodní </t>
  </si>
  <si>
    <t>(9,3+3,8+22,2+51)*1,02</t>
  </si>
  <si>
    <t xml:space="preserve">Dlažba zámková tl.60 mm - přírodní </t>
  </si>
  <si>
    <t>44,8*1,02</t>
  </si>
  <si>
    <t xml:space="preserve">Dlažba zámková relief-slepecká červená - tl 80 mm </t>
  </si>
  <si>
    <t>3*1,02</t>
  </si>
  <si>
    <t>8</t>
  </si>
  <si>
    <t>Trubní vedení</t>
  </si>
  <si>
    <t>817311121R00</t>
  </si>
  <si>
    <t xml:space="preserve">Napojení kanalizace </t>
  </si>
  <si>
    <t>871313121RT2</t>
  </si>
  <si>
    <t>Montáž trub z plastu, gumový kroužek, DN 150 včetně dodávky trub PVC hrdlových 160x4,0x5000</t>
  </si>
  <si>
    <t>4+22+10</t>
  </si>
  <si>
    <t>895941311RT2</t>
  </si>
  <si>
    <t>Zřízení vpusti uliční z dílců typ UVB - 50 včetně dodávky dílců pro uliční vpusti TBV</t>
  </si>
  <si>
    <t>899203111R00</t>
  </si>
  <si>
    <t xml:space="preserve">Osazení mříží litinových s rámem do 150 kg </t>
  </si>
  <si>
    <t>899231111R00</t>
  </si>
  <si>
    <t>Výšková úprava vstupu do 20 cm, zvýšení mříže včetně vyspravení šachty</t>
  </si>
  <si>
    <t>899431111R00</t>
  </si>
  <si>
    <t xml:space="preserve">Výšková úprava do 20 cm, zvýšení krytu šoupěte </t>
  </si>
  <si>
    <t>5524000</t>
  </si>
  <si>
    <t>Mříž pro vozovky litinová přejezdná D 400 500/500</t>
  </si>
  <si>
    <t>9</t>
  </si>
  <si>
    <t>Ostatní konstrukce, bourání</t>
  </si>
  <si>
    <t>599141111R00</t>
  </si>
  <si>
    <t xml:space="preserve">Živičná zálivka spar </t>
  </si>
  <si>
    <t>16+7+7</t>
  </si>
  <si>
    <t>91</t>
  </si>
  <si>
    <t>Doplňující práce na komunikaci</t>
  </si>
  <si>
    <t>915491211R00</t>
  </si>
  <si>
    <t xml:space="preserve">Osazení vodícího proužku do MC,podkl.C12/15, 25 cm </t>
  </si>
  <si>
    <t>9+3</t>
  </si>
  <si>
    <t>917862111RT5</t>
  </si>
  <si>
    <t>Osazení stojat. obrub.bet. s opěrou,lože z C 12/15 včetně obrubníku ABO 100/10/25</t>
  </si>
  <si>
    <t>917862111RT7</t>
  </si>
  <si>
    <t>Osazení stojat. obrub.bet. s opěrou,lože z C 12/15 včetně obrubníku ABO 2 - 15 100/15/25</t>
  </si>
  <si>
    <t>157,68*2</t>
  </si>
  <si>
    <t>5+4+10+13+22+8+1,5+14,5+4+4</t>
  </si>
  <si>
    <t>-71-14</t>
  </si>
  <si>
    <t>917862111RV3</t>
  </si>
  <si>
    <t>Osazení stojat. obrub.bet. s opěrou,lože z C 12/15 včetně obrubníku nájezdového 1000/150/150</t>
  </si>
  <si>
    <t>4+4+3+4+4+7+3+13+11+15+3</t>
  </si>
  <si>
    <t>917862111RV4</t>
  </si>
  <si>
    <t>Osazení stojat. obrub.bet. s opěrou,lože z C 12/15 vč.obrub.nájezd.náběh. 1000/150/150-250</t>
  </si>
  <si>
    <t>918101111R00</t>
  </si>
  <si>
    <t xml:space="preserve">Lože pod obrubníky nebo obruby dlažeb z C 12/15 </t>
  </si>
  <si>
    <t>11*0,30*0,1</t>
  </si>
  <si>
    <t>919735113R00</t>
  </si>
  <si>
    <t xml:space="preserve">Řezání stávajícího živičného krytu tl. 10 - 15 cm </t>
  </si>
  <si>
    <t>91000-0000VD</t>
  </si>
  <si>
    <t xml:space="preserve">Přídlažba ABK 50/25 </t>
  </si>
  <si>
    <t>11*2*1,02</t>
  </si>
  <si>
    <t>96</t>
  </si>
  <si>
    <t>Bourání konstrukcí</t>
  </si>
  <si>
    <t>979082213R00</t>
  </si>
  <si>
    <t xml:space="preserve">Vodorovná doprava suti po suchu do 1 km </t>
  </si>
  <si>
    <t>t</t>
  </si>
  <si>
    <t>979082219R00</t>
  </si>
  <si>
    <t xml:space="preserve">Příplatek za dopravu suti po suchu za další 1 km </t>
  </si>
  <si>
    <t>979999996R00</t>
  </si>
  <si>
    <t xml:space="preserve">Poplatek za skládku suti a vybouraných hmot </t>
  </si>
  <si>
    <t>99</t>
  </si>
  <si>
    <t>Staveništní přesun hmot</t>
  </si>
  <si>
    <t>998225111R00</t>
  </si>
  <si>
    <t xml:space="preserve">Přesun hmot, pozemní komunikace, kryt živičný </t>
  </si>
  <si>
    <t>991</t>
  </si>
  <si>
    <t>Vedlejší rozpočtové náklady</t>
  </si>
  <si>
    <t>01</t>
  </si>
  <si>
    <t xml:space="preserve">Zařízení staveniště </t>
  </si>
  <si>
    <t>soubor</t>
  </si>
  <si>
    <t>992</t>
  </si>
  <si>
    <t>Ostatní náklady</t>
  </si>
  <si>
    <t xml:space="preserve">Přechodné dopravní značení </t>
  </si>
  <si>
    <t>02</t>
  </si>
  <si>
    <t xml:space="preserve">Zaměření skutečného stavu </t>
  </si>
  <si>
    <t>03</t>
  </si>
  <si>
    <t xml:space="preserve">Geologické zkoušky pláně </t>
  </si>
  <si>
    <t>767</t>
  </si>
  <si>
    <t>Konstrukce zámečnické</t>
  </si>
  <si>
    <t>Dodávka + montáž kovového zábradlí schodiště včetně povrchové úpravy a napojení na stáv</t>
  </si>
  <si>
    <t>(36*0,6*1,2)+(50*0,6*0,8)</t>
  </si>
  <si>
    <t>-(20,07+24,00)</t>
  </si>
  <si>
    <t>20,07+24,00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</si>
</sst>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"/>
    <numFmt numFmtId="165" formatCode="0.0"/>
    <numFmt numFmtId="166" formatCode="#,##0\ &quot;Kč&quot;"/>
  </numFmts>
  <fonts count="25" x14ac:knownFonts="1">
    <font>
      <sz val="10"/>
      <name val="Arial CE"/>
      <charset val="238"/>
    </font>
    <font>
      <sz val="10"/>
      <name val="Arial CE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u/>
      <sz val="12"/>
      <name val="Arial"/>
      <family val="2"/>
      <charset val="238"/>
    </font>
    <font>
      <b/>
      <u/>
      <sz val="10"/>
      <name val="Arial"/>
      <family val="2"/>
      <charset val="238"/>
    </font>
    <font>
      <u/>
      <sz val="10"/>
      <name val="Arial"/>
      <family val="2"/>
      <charset val="238"/>
    </font>
    <font>
      <sz val="10"/>
      <color indexed="9"/>
      <name val="Arial CE"/>
      <family val="2"/>
      <charset val="238"/>
    </font>
    <font>
      <sz val="8"/>
      <name val="Arial"/>
      <family val="2"/>
      <charset val="238"/>
    </font>
    <font>
      <sz val="10"/>
      <color indexed="9"/>
      <name val="Arial CE"/>
    </font>
    <font>
      <sz val="8"/>
      <color indexed="9"/>
      <name val="Arial"/>
      <family val="2"/>
      <charset val="238"/>
    </font>
    <font>
      <sz val="8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b/>
      <i/>
      <sz val="10"/>
      <name val="Arial"/>
      <family val="2"/>
      <charset val="238"/>
    </font>
    <font>
      <i/>
      <sz val="8"/>
      <name val="Arial CE"/>
      <family val="2"/>
      <charset val="238"/>
    </font>
    <font>
      <i/>
      <sz val="9"/>
      <name val="Arial CE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40"/>
      </patternFill>
    </fill>
  </fills>
  <borders count="6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230">
    <xf numFmtId="0" fontId="0" fillId="0" borderId="0" xfId="0"/>
    <xf numFmtId="0" fontId="2" fillId="0" borderId="1" xfId="0" applyFont="1" applyBorder="1" applyAlignment="1">
      <alignment horizontal="centerContinuous" vertical="top"/>
    </xf>
    <xf numFmtId="0" fontId="3" fillId="0" borderId="1" xfId="0" applyFont="1" applyBorder="1" applyAlignment="1">
      <alignment horizontal="centerContinuous"/>
    </xf>
    <xf numFmtId="0" fontId="4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centerContinuous"/>
    </xf>
    <xf numFmtId="49" fontId="6" fillId="2" borderId="4" xfId="0" applyNumberFormat="1" applyFont="1" applyFill="1" applyBorder="1" applyAlignment="1">
      <alignment horizontal="left"/>
    </xf>
    <xf numFmtId="49" fontId="5" fillId="2" borderId="3" xfId="0" applyNumberFormat="1" applyFont="1" applyFill="1" applyBorder="1" applyAlignment="1">
      <alignment horizontal="centerContinuous"/>
    </xf>
    <xf numFmtId="0" fontId="5" fillId="0" borderId="5" xfId="0" applyFont="1" applyBorder="1"/>
    <xf numFmtId="49" fontId="5" fillId="0" borderId="6" xfId="0" applyNumberFormat="1" applyFont="1" applyBorder="1" applyAlignment="1">
      <alignment horizontal="left"/>
    </xf>
    <xf numFmtId="0" fontId="3" fillId="0" borderId="7" xfId="0" applyFont="1" applyBorder="1"/>
    <xf numFmtId="0" fontId="5" fillId="0" borderId="8" xfId="0" applyFont="1" applyBorder="1"/>
    <xf numFmtId="49" fontId="5" fillId="0" borderId="9" xfId="0" applyNumberFormat="1" applyFont="1" applyBorder="1"/>
    <xf numFmtId="49" fontId="5" fillId="0" borderId="8" xfId="0" applyNumberFormat="1" applyFont="1" applyBorder="1"/>
    <xf numFmtId="0" fontId="5" fillId="0" borderId="10" xfId="0" applyFont="1" applyBorder="1"/>
    <xf numFmtId="0" fontId="5" fillId="0" borderId="11" xfId="0" applyFont="1" applyBorder="1" applyAlignment="1">
      <alignment horizontal="left"/>
    </xf>
    <xf numFmtId="0" fontId="4" fillId="0" borderId="7" xfId="0" applyFont="1" applyBorder="1"/>
    <xf numFmtId="49" fontId="5" fillId="0" borderId="11" xfId="0" applyNumberFormat="1" applyFont="1" applyBorder="1" applyAlignment="1">
      <alignment horizontal="left"/>
    </xf>
    <xf numFmtId="49" fontId="4" fillId="2" borderId="7" xfId="0" applyNumberFormat="1" applyFont="1" applyFill="1" applyBorder="1"/>
    <xf numFmtId="49" fontId="3" fillId="2" borderId="8" xfId="0" applyNumberFormat="1" applyFont="1" applyFill="1" applyBorder="1"/>
    <xf numFmtId="49" fontId="4" fillId="2" borderId="9" xfId="0" applyNumberFormat="1" applyFont="1" applyFill="1" applyBorder="1"/>
    <xf numFmtId="49" fontId="3" fillId="2" borderId="9" xfId="0" applyNumberFormat="1" applyFont="1" applyFill="1" applyBorder="1"/>
    <xf numFmtId="0" fontId="5" fillId="0" borderId="10" xfId="0" applyFont="1" applyFill="1" applyBorder="1"/>
    <xf numFmtId="3" fontId="5" fillId="0" borderId="11" xfId="0" applyNumberFormat="1" applyFont="1" applyBorder="1" applyAlignment="1">
      <alignment horizontal="left"/>
    </xf>
    <xf numFmtId="0" fontId="0" fillId="0" borderId="0" xfId="0" applyFill="1"/>
    <xf numFmtId="49" fontId="4" fillId="2" borderId="12" xfId="0" applyNumberFormat="1" applyFont="1" applyFill="1" applyBorder="1"/>
    <xf numFmtId="49" fontId="3" fillId="2" borderId="13" xfId="0" applyNumberFormat="1" applyFont="1" applyFill="1" applyBorder="1"/>
    <xf numFmtId="49" fontId="4" fillId="2" borderId="0" xfId="0" applyNumberFormat="1" applyFont="1" applyFill="1" applyBorder="1"/>
    <xf numFmtId="49" fontId="3" fillId="2" borderId="0" xfId="0" applyNumberFormat="1" applyFont="1" applyFill="1" applyBorder="1"/>
    <xf numFmtId="49" fontId="5" fillId="0" borderId="10" xfId="0" applyNumberFormat="1" applyFont="1" applyBorder="1" applyAlignment="1">
      <alignment horizontal="left"/>
    </xf>
    <xf numFmtId="0" fontId="5" fillId="0" borderId="14" xfId="0" applyFont="1" applyBorder="1"/>
    <xf numFmtId="0" fontId="5" fillId="0" borderId="10" xfId="0" applyNumberFormat="1" applyFont="1" applyBorder="1"/>
    <xf numFmtId="0" fontId="5" fillId="0" borderId="16" xfId="0" applyNumberFormat="1" applyFont="1" applyBorder="1" applyAlignment="1">
      <alignment horizontal="left"/>
    </xf>
    <xf numFmtId="0" fontId="0" fillId="0" borderId="0" xfId="0" applyNumberFormat="1" applyBorder="1"/>
    <xf numFmtId="0" fontId="0" fillId="0" borderId="0" xfId="0" applyNumberFormat="1"/>
    <xf numFmtId="0" fontId="5" fillId="0" borderId="16" xfId="0" applyFont="1" applyBorder="1" applyAlignment="1">
      <alignment horizontal="left"/>
    </xf>
    <xf numFmtId="0" fontId="0" fillId="0" borderId="0" xfId="0" applyBorder="1"/>
    <xf numFmtId="0" fontId="5" fillId="0" borderId="10" xfId="0" applyFont="1" applyFill="1" applyBorder="1" applyAlignment="1"/>
    <xf numFmtId="0" fontId="5" fillId="0" borderId="16" xfId="0" applyFont="1" applyFill="1" applyBorder="1" applyAlignment="1"/>
    <xf numFmtId="0" fontId="1" fillId="0" borderId="0" xfId="0" applyFont="1" applyFill="1" applyBorder="1" applyAlignment="1"/>
    <xf numFmtId="0" fontId="5" fillId="0" borderId="10" xfId="0" applyFont="1" applyBorder="1" applyAlignment="1"/>
    <xf numFmtId="0" fontId="5" fillId="0" borderId="16" xfId="0" applyFont="1" applyBorder="1" applyAlignment="1"/>
    <xf numFmtId="3" fontId="0" fillId="0" borderId="0" xfId="0" applyNumberFormat="1"/>
    <xf numFmtId="0" fontId="5" fillId="0" borderId="7" xfId="0" applyFont="1" applyBorder="1"/>
    <xf numFmtId="0" fontId="5" fillId="0" borderId="5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2" fillId="0" borderId="18" xfId="0" applyFont="1" applyBorder="1" applyAlignment="1">
      <alignment horizontal="centerContinuous" vertical="center"/>
    </xf>
    <xf numFmtId="0" fontId="7" fillId="0" borderId="19" xfId="0" applyFont="1" applyBorder="1" applyAlignment="1">
      <alignment horizontal="centerContinuous" vertical="center"/>
    </xf>
    <xf numFmtId="0" fontId="3" fillId="0" borderId="19" xfId="0" applyFont="1" applyBorder="1" applyAlignment="1">
      <alignment horizontal="centerContinuous" vertical="center"/>
    </xf>
    <xf numFmtId="0" fontId="3" fillId="0" borderId="20" xfId="0" applyFont="1" applyBorder="1" applyAlignment="1">
      <alignment horizontal="centerContinuous" vertical="center"/>
    </xf>
    <xf numFmtId="0" fontId="4" fillId="2" borderId="21" xfId="0" applyFont="1" applyFill="1" applyBorder="1" applyAlignment="1">
      <alignment horizontal="left"/>
    </xf>
    <xf numFmtId="0" fontId="3" fillId="2" borderId="22" xfId="0" applyFont="1" applyFill="1" applyBorder="1" applyAlignment="1">
      <alignment horizontal="left"/>
    </xf>
    <xf numFmtId="0" fontId="3" fillId="2" borderId="23" xfId="0" applyFont="1" applyFill="1" applyBorder="1" applyAlignment="1">
      <alignment horizontal="centerContinuous"/>
    </xf>
    <xf numFmtId="0" fontId="4" fillId="2" borderId="22" xfId="0" applyFont="1" applyFill="1" applyBorder="1" applyAlignment="1">
      <alignment horizontal="centerContinuous"/>
    </xf>
    <xf numFmtId="0" fontId="3" fillId="2" borderId="22" xfId="0" applyFont="1" applyFill="1" applyBorder="1" applyAlignment="1">
      <alignment horizontal="centerContinuous"/>
    </xf>
    <xf numFmtId="0" fontId="3" fillId="0" borderId="24" xfId="0" applyFont="1" applyBorder="1"/>
    <xf numFmtId="0" fontId="3" fillId="0" borderId="25" xfId="0" applyFont="1" applyBorder="1"/>
    <xf numFmtId="3" fontId="3" fillId="0" borderId="6" xfId="0" applyNumberFormat="1" applyFont="1" applyBorder="1"/>
    <xf numFmtId="0" fontId="3" fillId="0" borderId="2" xfId="0" applyFont="1" applyBorder="1"/>
    <xf numFmtId="3" fontId="3" fillId="0" borderId="4" xfId="0" applyNumberFormat="1" applyFont="1" applyBorder="1"/>
    <xf numFmtId="0" fontId="3" fillId="0" borderId="3" xfId="0" applyFont="1" applyBorder="1"/>
    <xf numFmtId="3" fontId="3" fillId="0" borderId="9" xfId="0" applyNumberFormat="1" applyFont="1" applyBorder="1"/>
    <xf numFmtId="0" fontId="3" fillId="0" borderId="8" xfId="0" applyFont="1" applyBorder="1"/>
    <xf numFmtId="0" fontId="3" fillId="0" borderId="26" xfId="0" applyFont="1" applyBorder="1"/>
    <xf numFmtId="0" fontId="3" fillId="0" borderId="25" xfId="0" applyFont="1" applyBorder="1" applyAlignment="1">
      <alignment shrinkToFit="1"/>
    </xf>
    <xf numFmtId="0" fontId="3" fillId="0" borderId="27" xfId="0" applyFont="1" applyBorder="1"/>
    <xf numFmtId="0" fontId="3" fillId="0" borderId="12" xfId="0" applyFont="1" applyBorder="1"/>
    <xf numFmtId="0" fontId="3" fillId="0" borderId="0" xfId="0" applyFont="1" applyBorder="1"/>
    <xf numFmtId="3" fontId="3" fillId="0" borderId="30" xfId="0" applyNumberFormat="1" applyFont="1" applyBorder="1"/>
    <xf numFmtId="0" fontId="3" fillId="0" borderId="28" xfId="0" applyFont="1" applyBorder="1"/>
    <xf numFmtId="3" fontId="3" fillId="0" borderId="31" xfId="0" applyNumberFormat="1" applyFont="1" applyBorder="1"/>
    <xf numFmtId="0" fontId="3" fillId="0" borderId="29" xfId="0" applyFont="1" applyBorder="1"/>
    <xf numFmtId="0" fontId="4" fillId="2" borderId="2" xfId="0" applyFont="1" applyFill="1" applyBorder="1"/>
    <xf numFmtId="0" fontId="4" fillId="2" borderId="4" xfId="0" applyFont="1" applyFill="1" applyBorder="1"/>
    <xf numFmtId="0" fontId="4" fillId="2" borderId="3" xfId="0" applyFont="1" applyFill="1" applyBorder="1"/>
    <xf numFmtId="0" fontId="4" fillId="2" borderId="32" xfId="0" applyFont="1" applyFill="1" applyBorder="1"/>
    <xf numFmtId="0" fontId="4" fillId="2" borderId="33" xfId="0" applyFont="1" applyFill="1" applyBorder="1"/>
    <xf numFmtId="0" fontId="3" fillId="0" borderId="13" xfId="0" applyFont="1" applyBorder="1"/>
    <xf numFmtId="0" fontId="3" fillId="0" borderId="0" xfId="0" applyFont="1"/>
    <xf numFmtId="0" fontId="3" fillId="0" borderId="34" xfId="0" applyFont="1" applyBorder="1"/>
    <xf numFmtId="0" fontId="3" fillId="0" borderId="35" xfId="0" applyFont="1" applyBorder="1"/>
    <xf numFmtId="0" fontId="3" fillId="0" borderId="0" xfId="0" applyFont="1" applyBorder="1" applyAlignment="1">
      <alignment horizontal="right"/>
    </xf>
    <xf numFmtId="164" fontId="3" fillId="0" borderId="0" xfId="0" applyNumberFormat="1" applyFont="1" applyBorder="1"/>
    <xf numFmtId="0" fontId="3" fillId="0" borderId="0" xfId="0" applyFont="1" applyFill="1" applyBorder="1"/>
    <xf numFmtId="0" fontId="3" fillId="0" borderId="36" xfId="0" applyFont="1" applyBorder="1"/>
    <xf numFmtId="0" fontId="3" fillId="0" borderId="37" xfId="0" applyFont="1" applyBorder="1"/>
    <xf numFmtId="0" fontId="3" fillId="0" borderId="38" xfId="0" applyFont="1" applyBorder="1"/>
    <xf numFmtId="0" fontId="3" fillId="0" borderId="39" xfId="0" applyFont="1" applyBorder="1"/>
    <xf numFmtId="165" fontId="3" fillId="0" borderId="40" xfId="0" applyNumberFormat="1" applyFont="1" applyBorder="1" applyAlignment="1">
      <alignment horizontal="right"/>
    </xf>
    <xf numFmtId="0" fontId="3" fillId="0" borderId="40" xfId="0" applyFont="1" applyBorder="1"/>
    <xf numFmtId="0" fontId="3" fillId="0" borderId="9" xfId="0" applyFont="1" applyBorder="1"/>
    <xf numFmtId="165" fontId="3" fillId="0" borderId="8" xfId="0" applyNumberFormat="1" applyFont="1" applyBorder="1" applyAlignment="1">
      <alignment horizontal="right"/>
    </xf>
    <xf numFmtId="0" fontId="7" fillId="2" borderId="28" xfId="0" applyFont="1" applyFill="1" applyBorder="1"/>
    <xf numFmtId="0" fontId="7" fillId="2" borderId="31" xfId="0" applyFont="1" applyFill="1" applyBorder="1"/>
    <xf numFmtId="0" fontId="7" fillId="2" borderId="29" xfId="0" applyFont="1" applyFill="1" applyBorder="1"/>
    <xf numFmtId="0" fontId="8" fillId="0" borderId="0" xfId="0" applyFont="1"/>
    <xf numFmtId="0" fontId="0" fillId="0" borderId="0" xfId="0" applyAlignment="1"/>
    <xf numFmtId="0" fontId="0" fillId="0" borderId="0" xfId="0" applyAlignment="1">
      <alignment vertical="justify"/>
    </xf>
    <xf numFmtId="49" fontId="4" fillId="0" borderId="45" xfId="1" applyNumberFormat="1" applyFont="1" applyBorder="1"/>
    <xf numFmtId="49" fontId="3" fillId="0" borderId="45" xfId="1" applyNumberFormat="1" applyFont="1" applyBorder="1"/>
    <xf numFmtId="49" fontId="3" fillId="0" borderId="45" xfId="1" applyNumberFormat="1" applyFont="1" applyBorder="1" applyAlignment="1">
      <alignment horizontal="right"/>
    </xf>
    <xf numFmtId="0" fontId="3" fillId="0" borderId="46" xfId="1" applyFont="1" applyBorder="1"/>
    <xf numFmtId="49" fontId="3" fillId="0" borderId="45" xfId="0" applyNumberFormat="1" applyFont="1" applyBorder="1" applyAlignment="1">
      <alignment horizontal="left"/>
    </xf>
    <xf numFmtId="0" fontId="3" fillId="0" borderId="47" xfId="0" applyNumberFormat="1" applyFont="1" applyBorder="1"/>
    <xf numFmtId="49" fontId="4" fillId="0" borderId="50" xfId="1" applyNumberFormat="1" applyFont="1" applyBorder="1"/>
    <xf numFmtId="49" fontId="3" fillId="0" borderId="50" xfId="1" applyNumberFormat="1" applyFont="1" applyBorder="1"/>
    <xf numFmtId="49" fontId="3" fillId="0" borderId="50" xfId="1" applyNumberFormat="1" applyFont="1" applyBorder="1" applyAlignment="1">
      <alignment horizontal="right"/>
    </xf>
    <xf numFmtId="49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Font="1" applyBorder="1" applyAlignment="1">
      <alignment horizontal="centerContinuous"/>
    </xf>
    <xf numFmtId="49" fontId="4" fillId="2" borderId="21" xfId="0" applyNumberFormat="1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53" xfId="0" applyFont="1" applyFill="1" applyBorder="1" applyAlignment="1">
      <alignment horizontal="center"/>
    </xf>
    <xf numFmtId="0" fontId="4" fillId="2" borderId="54" xfId="0" applyFont="1" applyFill="1" applyBorder="1" applyAlignment="1">
      <alignment horizontal="center"/>
    </xf>
    <xf numFmtId="0" fontId="4" fillId="2" borderId="55" xfId="0" applyFont="1" applyFill="1" applyBorder="1" applyAlignment="1">
      <alignment horizontal="center"/>
    </xf>
    <xf numFmtId="0" fontId="5" fillId="0" borderId="0" xfId="0" applyFont="1" applyBorder="1"/>
    <xf numFmtId="3" fontId="3" fillId="0" borderId="35" xfId="0" applyNumberFormat="1" applyFont="1" applyBorder="1"/>
    <xf numFmtId="0" fontId="4" fillId="2" borderId="21" xfId="0" applyFont="1" applyFill="1" applyBorder="1"/>
    <xf numFmtId="0" fontId="4" fillId="2" borderId="22" xfId="0" applyFont="1" applyFill="1" applyBorder="1"/>
    <xf numFmtId="3" fontId="4" fillId="2" borderId="23" xfId="0" applyNumberFormat="1" applyFont="1" applyFill="1" applyBorder="1"/>
    <xf numFmtId="3" fontId="4" fillId="2" borderId="53" xfId="0" applyNumberFormat="1" applyFont="1" applyFill="1" applyBorder="1"/>
    <xf numFmtId="3" fontId="4" fillId="2" borderId="54" xfId="0" applyNumberFormat="1" applyFont="1" applyFill="1" applyBorder="1"/>
    <xf numFmtId="3" fontId="4" fillId="2" borderId="55" xfId="0" applyNumberFormat="1" applyFont="1" applyFill="1" applyBorder="1"/>
    <xf numFmtId="0" fontId="11" fillId="0" borderId="0" xfId="0" applyFont="1"/>
    <xf numFmtId="0" fontId="3" fillId="2" borderId="33" xfId="0" applyFont="1" applyFill="1" applyBorder="1"/>
    <xf numFmtId="0" fontId="4" fillId="2" borderId="58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center"/>
    </xf>
    <xf numFmtId="4" fontId="6" fillId="2" borderId="4" xfId="0" applyNumberFormat="1" applyFont="1" applyFill="1" applyBorder="1" applyAlignment="1">
      <alignment horizontal="right"/>
    </xf>
    <xf numFmtId="4" fontId="6" fillId="2" borderId="33" xfId="0" applyNumberFormat="1" applyFont="1" applyFill="1" applyBorder="1" applyAlignment="1">
      <alignment horizontal="right"/>
    </xf>
    <xf numFmtId="0" fontId="3" fillId="0" borderId="17" xfId="0" applyFont="1" applyBorder="1"/>
    <xf numFmtId="3" fontId="3" fillId="0" borderId="26" xfId="0" applyNumberFormat="1" applyFont="1" applyBorder="1" applyAlignment="1">
      <alignment horizontal="right"/>
    </xf>
    <xf numFmtId="165" fontId="3" fillId="0" borderId="10" xfId="0" applyNumberFormat="1" applyFont="1" applyBorder="1" applyAlignment="1">
      <alignment horizontal="right"/>
    </xf>
    <xf numFmtId="3" fontId="3" fillId="0" borderId="36" xfId="0" applyNumberFormat="1" applyFont="1" applyBorder="1" applyAlignment="1">
      <alignment horizontal="right"/>
    </xf>
    <xf numFmtId="4" fontId="3" fillId="0" borderId="25" xfId="0" applyNumberFormat="1" applyFont="1" applyBorder="1" applyAlignment="1">
      <alignment horizontal="right"/>
    </xf>
    <xf numFmtId="3" fontId="3" fillId="0" borderId="17" xfId="0" applyNumberFormat="1" applyFont="1" applyBorder="1" applyAlignment="1">
      <alignment horizontal="right"/>
    </xf>
    <xf numFmtId="0" fontId="3" fillId="2" borderId="28" xfId="0" applyFont="1" applyFill="1" applyBorder="1"/>
    <xf numFmtId="0" fontId="4" fillId="2" borderId="31" xfId="0" applyFont="1" applyFill="1" applyBorder="1"/>
    <xf numFmtId="0" fontId="3" fillId="2" borderId="31" xfId="0" applyFont="1" applyFill="1" applyBorder="1"/>
    <xf numFmtId="4" fontId="3" fillId="2" borderId="42" xfId="0" applyNumberFormat="1" applyFont="1" applyFill="1" applyBorder="1"/>
    <xf numFmtId="4" fontId="3" fillId="2" borderId="28" xfId="0" applyNumberFormat="1" applyFont="1" applyFill="1" applyBorder="1"/>
    <xf numFmtId="4" fontId="3" fillId="2" borderId="31" xfId="0" applyNumberFormat="1" applyFont="1" applyFill="1" applyBorder="1"/>
    <xf numFmtId="3" fontId="12" fillId="0" borderId="0" xfId="0" applyNumberFormat="1" applyFont="1"/>
    <xf numFmtId="4" fontId="12" fillId="0" borderId="0" xfId="0" applyNumberFormat="1" applyFont="1"/>
    <xf numFmtId="4" fontId="0" fillId="0" borderId="0" xfId="0" applyNumberFormat="1"/>
    <xf numFmtId="0" fontId="10" fillId="0" borderId="0" xfId="1"/>
    <xf numFmtId="0" fontId="3" fillId="0" borderId="0" xfId="1" applyFont="1"/>
    <xf numFmtId="0" fontId="14" fillId="0" borderId="0" xfId="1" applyFont="1" applyAlignment="1">
      <alignment horizontal="centerContinuous"/>
    </xf>
    <xf numFmtId="0" fontId="15" fillId="0" borderId="0" xfId="1" applyFont="1" applyAlignment="1">
      <alignment horizontal="centerContinuous"/>
    </xf>
    <xf numFmtId="0" fontId="15" fillId="0" borderId="0" xfId="1" applyFont="1" applyAlignment="1">
      <alignment horizontal="right"/>
    </xf>
    <xf numFmtId="0" fontId="3" fillId="0" borderId="45" xfId="1" applyFont="1" applyBorder="1"/>
    <xf numFmtId="0" fontId="5" fillId="0" borderId="46" xfId="1" applyFont="1" applyBorder="1" applyAlignment="1">
      <alignment horizontal="right"/>
    </xf>
    <xf numFmtId="49" fontId="3" fillId="0" borderId="45" xfId="1" applyNumberFormat="1" applyFont="1" applyBorder="1" applyAlignment="1">
      <alignment horizontal="left"/>
    </xf>
    <xf numFmtId="0" fontId="3" fillId="0" borderId="47" xfId="1" applyFont="1" applyBorder="1"/>
    <xf numFmtId="0" fontId="3" fillId="0" borderId="50" xfId="1" applyFont="1" applyBorder="1"/>
    <xf numFmtId="0" fontId="5" fillId="0" borderId="0" xfId="1" applyFont="1"/>
    <xf numFmtId="0" fontId="3" fillId="0" borderId="0" xfId="1" applyFont="1" applyAlignment="1">
      <alignment horizontal="right"/>
    </xf>
    <xf numFmtId="0" fontId="3" fillId="0" borderId="0" xfId="1" applyFont="1" applyAlignment="1"/>
    <xf numFmtId="49" fontId="5" fillId="2" borderId="10" xfId="1" applyNumberFormat="1" applyFont="1" applyFill="1" applyBorder="1"/>
    <xf numFmtId="0" fontId="5" fillId="2" borderId="8" xfId="1" applyFont="1" applyFill="1" applyBorder="1" applyAlignment="1">
      <alignment horizontal="center"/>
    </xf>
    <xf numFmtId="0" fontId="5" fillId="2" borderId="8" xfId="1" applyNumberFormat="1" applyFont="1" applyFill="1" applyBorder="1" applyAlignment="1">
      <alignment horizontal="center"/>
    </xf>
    <xf numFmtId="0" fontId="5" fillId="2" borderId="10" xfId="1" applyFont="1" applyFill="1" applyBorder="1" applyAlignment="1">
      <alignment horizontal="center"/>
    </xf>
    <xf numFmtId="0" fontId="4" fillId="0" borderId="56" xfId="1" applyFont="1" applyBorder="1" applyAlignment="1">
      <alignment horizontal="center"/>
    </xf>
    <xf numFmtId="49" fontId="4" fillId="0" borderId="56" xfId="1" applyNumberFormat="1" applyFont="1" applyBorder="1" applyAlignment="1">
      <alignment horizontal="left"/>
    </xf>
    <xf numFmtId="0" fontId="4" fillId="0" borderId="15" xfId="1" applyFont="1" applyBorder="1"/>
    <xf numFmtId="0" fontId="3" fillId="0" borderId="9" xfId="1" applyFont="1" applyBorder="1" applyAlignment="1">
      <alignment horizontal="center"/>
    </xf>
    <xf numFmtId="0" fontId="3" fillId="0" borderId="9" xfId="1" applyNumberFormat="1" applyFont="1" applyBorder="1" applyAlignment="1">
      <alignment horizontal="right"/>
    </xf>
    <xf numFmtId="0" fontId="3" fillId="0" borderId="8" xfId="1" applyNumberFormat="1" applyFont="1" applyBorder="1"/>
    <xf numFmtId="0" fontId="10" fillId="0" borderId="0" xfId="1" applyNumberFormat="1"/>
    <xf numFmtId="0" fontId="16" fillId="0" borderId="0" xfId="1" applyFont="1"/>
    <xf numFmtId="0" fontId="17" fillId="0" borderId="59" xfId="1" applyFont="1" applyBorder="1" applyAlignment="1">
      <alignment horizontal="center" vertical="top"/>
    </xf>
    <xf numFmtId="49" fontId="17" fillId="0" borderId="59" xfId="1" applyNumberFormat="1" applyFont="1" applyBorder="1" applyAlignment="1">
      <alignment horizontal="left" vertical="top"/>
    </xf>
    <xf numFmtId="0" fontId="17" fillId="0" borderId="59" xfId="1" applyFont="1" applyBorder="1" applyAlignment="1">
      <alignment vertical="top" wrapText="1"/>
    </xf>
    <xf numFmtId="49" fontId="17" fillId="0" borderId="59" xfId="1" applyNumberFormat="1" applyFont="1" applyBorder="1" applyAlignment="1">
      <alignment horizontal="center" shrinkToFit="1"/>
    </xf>
    <xf numFmtId="4" fontId="17" fillId="0" borderId="59" xfId="1" applyNumberFormat="1" applyFont="1" applyBorder="1" applyAlignment="1">
      <alignment horizontal="right"/>
    </xf>
    <xf numFmtId="4" fontId="17" fillId="0" borderId="59" xfId="1" applyNumberFormat="1" applyFont="1" applyBorder="1"/>
    <xf numFmtId="0" fontId="18" fillId="0" borderId="0" xfId="1" applyFont="1"/>
    <xf numFmtId="0" fontId="5" fillId="0" borderId="56" xfId="1" applyFont="1" applyBorder="1" applyAlignment="1">
      <alignment horizontal="center"/>
    </xf>
    <xf numFmtId="0" fontId="19" fillId="0" borderId="0" xfId="1" applyFont="1" applyAlignment="1">
      <alignment wrapText="1"/>
    </xf>
    <xf numFmtId="49" fontId="5" fillId="0" borderId="56" xfId="1" applyNumberFormat="1" applyFont="1" applyBorder="1" applyAlignment="1">
      <alignment horizontal="right"/>
    </xf>
    <xf numFmtId="4" fontId="20" fillId="3" borderId="62" xfId="1" applyNumberFormat="1" applyFont="1" applyFill="1" applyBorder="1" applyAlignment="1">
      <alignment horizontal="right" wrapText="1"/>
    </xf>
    <xf numFmtId="0" fontId="20" fillId="3" borderId="34" xfId="1" applyFont="1" applyFill="1" applyBorder="1" applyAlignment="1">
      <alignment horizontal="left" wrapText="1"/>
    </xf>
    <xf numFmtId="0" fontId="20" fillId="0" borderId="13" xfId="0" applyFont="1" applyBorder="1" applyAlignment="1">
      <alignment horizontal="right"/>
    </xf>
    <xf numFmtId="0" fontId="3" fillId="2" borderId="10" xfId="1" applyFont="1" applyFill="1" applyBorder="1" applyAlignment="1">
      <alignment horizontal="center"/>
    </xf>
    <xf numFmtId="49" fontId="22" fillId="2" borderId="10" xfId="1" applyNumberFormat="1" applyFont="1" applyFill="1" applyBorder="1" applyAlignment="1">
      <alignment horizontal="left"/>
    </xf>
    <xf numFmtId="0" fontId="22" fillId="2" borderId="15" xfId="1" applyFont="1" applyFill="1" applyBorder="1"/>
    <xf numFmtId="0" fontId="3" fillId="2" borderId="9" xfId="1" applyFont="1" applyFill="1" applyBorder="1" applyAlignment="1">
      <alignment horizontal="center"/>
    </xf>
    <xf numFmtId="4" fontId="3" fillId="2" borderId="9" xfId="1" applyNumberFormat="1" applyFont="1" applyFill="1" applyBorder="1" applyAlignment="1">
      <alignment horizontal="right"/>
    </xf>
    <xf numFmtId="4" fontId="3" fillId="2" borderId="8" xfId="1" applyNumberFormat="1" applyFont="1" applyFill="1" applyBorder="1" applyAlignment="1">
      <alignment horizontal="right"/>
    </xf>
    <xf numFmtId="4" fontId="4" fillId="2" borderId="10" xfId="1" applyNumberFormat="1" applyFont="1" applyFill="1" applyBorder="1"/>
    <xf numFmtId="3" fontId="10" fillId="0" borderId="0" xfId="1" applyNumberFormat="1"/>
    <xf numFmtId="0" fontId="10" fillId="0" borderId="0" xfId="1" applyBorder="1"/>
    <xf numFmtId="0" fontId="23" fillId="0" borderId="0" xfId="1" applyFont="1" applyAlignment="1"/>
    <xf numFmtId="0" fontId="10" fillId="0" borderId="0" xfId="1" applyAlignment="1">
      <alignment horizontal="right"/>
    </xf>
    <xf numFmtId="0" fontId="24" fillId="0" borderId="0" xfId="1" applyFont="1" applyBorder="1"/>
    <xf numFmtId="3" fontId="24" fillId="0" borderId="0" xfId="1" applyNumberFormat="1" applyFont="1" applyBorder="1" applyAlignment="1">
      <alignment horizontal="right"/>
    </xf>
    <xf numFmtId="4" fontId="24" fillId="0" borderId="0" xfId="1" applyNumberFormat="1" applyFont="1" applyBorder="1"/>
    <xf numFmtId="0" fontId="23" fillId="0" borderId="0" xfId="1" applyFont="1" applyBorder="1" applyAlignment="1"/>
    <xf numFmtId="0" fontId="10" fillId="0" borderId="0" xfId="1" applyBorder="1" applyAlignment="1">
      <alignment horizontal="right"/>
    </xf>
    <xf numFmtId="49" fontId="5" fillId="0" borderId="12" xfId="0" applyNumberFormat="1" applyFont="1" applyBorder="1"/>
    <xf numFmtId="3" fontId="3" fillId="0" borderId="13" xfId="0" applyNumberFormat="1" applyFont="1" applyBorder="1"/>
    <xf numFmtId="3" fontId="3" fillId="0" borderId="56" xfId="0" applyNumberFormat="1" applyFont="1" applyBorder="1"/>
    <xf numFmtId="3" fontId="3" fillId="0" borderId="57" xfId="0" applyNumberFormat="1" applyFont="1" applyBorder="1"/>
    <xf numFmtId="0" fontId="9" fillId="0" borderId="0" xfId="0" applyFont="1" applyAlignment="1">
      <alignment horizontal="left" vertical="top" wrapText="1"/>
    </xf>
    <xf numFmtId="0" fontId="5" fillId="0" borderId="10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3" fillId="0" borderId="28" xfId="0" applyFont="1" applyBorder="1" applyAlignment="1">
      <alignment horizontal="center" shrinkToFit="1"/>
    </xf>
    <xf numFmtId="0" fontId="3" fillId="0" borderId="29" xfId="0" applyFont="1" applyBorder="1" applyAlignment="1">
      <alignment horizontal="center" shrinkToFit="1"/>
    </xf>
    <xf numFmtId="166" fontId="3" fillId="0" borderId="15" xfId="0" applyNumberFormat="1" applyFont="1" applyBorder="1" applyAlignment="1">
      <alignment horizontal="right" indent="2"/>
    </xf>
    <xf numFmtId="166" fontId="3" fillId="0" borderId="16" xfId="0" applyNumberFormat="1" applyFont="1" applyBorder="1" applyAlignment="1">
      <alignment horizontal="right" indent="2"/>
    </xf>
    <xf numFmtId="166" fontId="7" fillId="2" borderId="41" xfId="0" applyNumberFormat="1" applyFont="1" applyFill="1" applyBorder="1" applyAlignment="1">
      <alignment horizontal="right" indent="2"/>
    </xf>
    <xf numFmtId="166" fontId="7" fillId="2" borderId="42" xfId="0" applyNumberFormat="1" applyFont="1" applyFill="1" applyBorder="1" applyAlignment="1">
      <alignment horizontal="right" indent="2"/>
    </xf>
    <xf numFmtId="0" fontId="0" fillId="0" borderId="0" xfId="0" applyAlignment="1">
      <alignment horizontal="left" wrapText="1"/>
    </xf>
    <xf numFmtId="0" fontId="3" fillId="0" borderId="43" xfId="1" applyFont="1" applyBorder="1" applyAlignment="1">
      <alignment horizontal="center"/>
    </xf>
    <xf numFmtId="0" fontId="3" fillId="0" borderId="44" xfId="1" applyFont="1" applyBorder="1" applyAlignment="1">
      <alignment horizontal="center"/>
    </xf>
    <xf numFmtId="0" fontId="3" fillId="0" borderId="48" xfId="1" applyFont="1" applyBorder="1" applyAlignment="1">
      <alignment horizontal="center"/>
    </xf>
    <xf numFmtId="0" fontId="3" fillId="0" borderId="49" xfId="1" applyFont="1" applyBorder="1" applyAlignment="1">
      <alignment horizontal="center"/>
    </xf>
    <xf numFmtId="0" fontId="3" fillId="0" borderId="51" xfId="1" applyFont="1" applyBorder="1" applyAlignment="1">
      <alignment horizontal="left"/>
    </xf>
    <xf numFmtId="0" fontId="3" fillId="0" borderId="50" xfId="1" applyFont="1" applyBorder="1" applyAlignment="1">
      <alignment horizontal="left"/>
    </xf>
    <xf numFmtId="0" fontId="3" fillId="0" borderId="52" xfId="1" applyFont="1" applyBorder="1" applyAlignment="1">
      <alignment horizontal="left"/>
    </xf>
    <xf numFmtId="3" fontId="4" fillId="2" borderId="31" xfId="0" applyNumberFormat="1" applyFont="1" applyFill="1" applyBorder="1" applyAlignment="1">
      <alignment horizontal="right"/>
    </xf>
    <xf numFmtId="3" fontId="4" fillId="2" borderId="42" xfId="0" applyNumberFormat="1" applyFont="1" applyFill="1" applyBorder="1" applyAlignment="1">
      <alignment horizontal="right"/>
    </xf>
    <xf numFmtId="49" fontId="20" fillId="3" borderId="60" xfId="1" applyNumberFormat="1" applyFont="1" applyFill="1" applyBorder="1" applyAlignment="1">
      <alignment horizontal="left" wrapText="1"/>
    </xf>
    <xf numFmtId="49" fontId="21" fillId="0" borderId="61" xfId="0" applyNumberFormat="1" applyFont="1" applyBorder="1" applyAlignment="1">
      <alignment horizontal="left" wrapText="1"/>
    </xf>
    <xf numFmtId="0" fontId="13" fillId="0" borderId="0" xfId="1" applyFont="1" applyAlignment="1">
      <alignment horizontal="center"/>
    </xf>
    <xf numFmtId="49" fontId="3" fillId="0" borderId="48" xfId="1" applyNumberFormat="1" applyFont="1" applyBorder="1" applyAlignment="1">
      <alignment horizontal="center"/>
    </xf>
    <xf numFmtId="0" fontId="3" fillId="0" borderId="51" xfId="1" applyFont="1" applyBorder="1" applyAlignment="1">
      <alignment horizontal="center" shrinkToFit="1"/>
    </xf>
    <xf numFmtId="0" fontId="3" fillId="0" borderId="50" xfId="1" applyFont="1" applyBorder="1" applyAlignment="1">
      <alignment horizontal="center" shrinkToFit="1"/>
    </xf>
    <xf numFmtId="0" fontId="3" fillId="0" borderId="52" xfId="1" applyFont="1" applyBorder="1" applyAlignment="1">
      <alignment horizontal="center" shrinkToFit="1"/>
    </xf>
  </cellXfs>
  <cellStyles count="2">
    <cellStyle name="Normální" xfId="0" builtinId="0"/>
    <cellStyle name="normální_POL.XLS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BE55"/>
  <sheetViews>
    <sheetView topLeftCell="A22" workbookViewId="0">
      <selection activeCell="D2" sqref="D2"/>
    </sheetView>
  </sheetViews>
  <sheetFormatPr defaultRowHeight="12.75" x14ac:dyDescent="0.2"/>
  <cols>
    <col min="1" max="1" width="2" customWidth="1"/>
    <col min="2" max="2" width="15" customWidth="1"/>
    <col min="3" max="3" width="15.85546875" customWidth="1"/>
    <col min="4" max="4" width="14.5703125" customWidth="1"/>
    <col min="5" max="5" width="13.5703125" customWidth="1"/>
    <col min="6" max="6" width="16.5703125" customWidth="1"/>
    <col min="7" max="7" width="15.28515625" customWidth="1"/>
  </cols>
  <sheetData>
    <row r="1" spans="1:57" ht="24.75" customHeight="1" thickBot="1" x14ac:dyDescent="0.25">
      <c r="A1" s="1" t="s">
        <v>73</v>
      </c>
      <c r="B1" s="2"/>
      <c r="C1" s="2"/>
      <c r="D1" s="2"/>
      <c r="E1" s="2"/>
      <c r="F1" s="2"/>
      <c r="G1" s="2"/>
    </row>
    <row r="2" spans="1:57" ht="12.75" customHeight="1" x14ac:dyDescent="0.2">
      <c r="A2" s="3" t="s">
        <v>0</v>
      </c>
      <c r="B2" s="4"/>
      <c r="C2" s="5">
        <f>Rekapitulace!H1</f>
        <v>0</v>
      </c>
      <c r="D2" s="5" t="str">
        <f>Rekapitulace!G2</f>
        <v xml:space="preserve"> VČETNĚ SANACE</v>
      </c>
      <c r="E2" s="6"/>
      <c r="F2" s="7" t="s">
        <v>1</v>
      </c>
      <c r="G2" s="8"/>
    </row>
    <row r="3" spans="1:57" ht="3" hidden="1" customHeight="1" x14ac:dyDescent="0.2">
      <c r="A3" s="9"/>
      <c r="B3" s="10"/>
      <c r="C3" s="11"/>
      <c r="D3" s="11"/>
      <c r="E3" s="12"/>
      <c r="F3" s="13"/>
      <c r="G3" s="14"/>
    </row>
    <row r="4" spans="1:57" ht="12" customHeight="1" x14ac:dyDescent="0.2">
      <c r="A4" s="15" t="s">
        <v>2</v>
      </c>
      <c r="B4" s="10"/>
      <c r="C4" s="11" t="s">
        <v>3</v>
      </c>
      <c r="D4" s="11"/>
      <c r="E4" s="12"/>
      <c r="F4" s="13" t="s">
        <v>4</v>
      </c>
      <c r="G4" s="16"/>
    </row>
    <row r="5" spans="1:57" ht="12.95" customHeight="1" x14ac:dyDescent="0.2">
      <c r="A5" s="17" t="s">
        <v>70</v>
      </c>
      <c r="B5" s="18"/>
      <c r="C5" s="19"/>
      <c r="D5" s="20"/>
      <c r="E5" s="18"/>
      <c r="F5" s="13" t="s">
        <v>6</v>
      </c>
      <c r="G5" s="14"/>
    </row>
    <row r="6" spans="1:57" ht="12.95" customHeight="1" x14ac:dyDescent="0.2">
      <c r="A6" s="15" t="s">
        <v>7</v>
      </c>
      <c r="B6" s="10"/>
      <c r="C6" s="11" t="s">
        <v>8</v>
      </c>
      <c r="D6" s="11"/>
      <c r="E6" s="12"/>
      <c r="F6" s="21" t="s">
        <v>9</v>
      </c>
      <c r="G6" s="22"/>
      <c r="O6" s="23"/>
    </row>
    <row r="7" spans="1:57" ht="12.95" customHeight="1" x14ac:dyDescent="0.2">
      <c r="A7" s="24" t="s">
        <v>75</v>
      </c>
      <c r="B7" s="25"/>
      <c r="C7" s="26" t="s">
        <v>76</v>
      </c>
      <c r="D7" s="27"/>
      <c r="E7" s="27"/>
      <c r="F7" s="28" t="s">
        <v>10</v>
      </c>
      <c r="G7" s="22">
        <f>IF(PocetMJ=0,,ROUND((F30+F32)/PocetMJ,1))</f>
        <v>0</v>
      </c>
    </row>
    <row r="8" spans="1:57" x14ac:dyDescent="0.2">
      <c r="A8" s="29" t="s">
        <v>11</v>
      </c>
      <c r="B8" s="13"/>
      <c r="C8" s="204"/>
      <c r="D8" s="204"/>
      <c r="E8" s="205"/>
      <c r="F8" s="30" t="s">
        <v>12</v>
      </c>
      <c r="G8" s="31"/>
      <c r="H8" s="32"/>
      <c r="I8" s="33"/>
    </row>
    <row r="9" spans="1:57" x14ac:dyDescent="0.2">
      <c r="A9" s="29" t="s">
        <v>13</v>
      </c>
      <c r="B9" s="13"/>
      <c r="C9" s="204">
        <f>Projektant</f>
        <v>0</v>
      </c>
      <c r="D9" s="204"/>
      <c r="E9" s="205"/>
      <c r="F9" s="13"/>
      <c r="G9" s="34"/>
      <c r="H9" s="35"/>
    </row>
    <row r="10" spans="1:57" x14ac:dyDescent="0.2">
      <c r="A10" s="29" t="s">
        <v>14</v>
      </c>
      <c r="B10" s="13"/>
      <c r="C10" s="204"/>
      <c r="D10" s="204"/>
      <c r="E10" s="204"/>
      <c r="F10" s="36"/>
      <c r="G10" s="37"/>
      <c r="H10" s="38"/>
    </row>
    <row r="11" spans="1:57" ht="13.5" customHeight="1" x14ac:dyDescent="0.2">
      <c r="A11" s="29" t="s">
        <v>15</v>
      </c>
      <c r="B11" s="13"/>
      <c r="C11" s="204"/>
      <c r="D11" s="204"/>
      <c r="E11" s="204"/>
      <c r="F11" s="39" t="s">
        <v>16</v>
      </c>
      <c r="G11" s="40" t="s">
        <v>75</v>
      </c>
      <c r="H11" s="35"/>
      <c r="BA11" s="41"/>
      <c r="BB11" s="41"/>
      <c r="BC11" s="41"/>
      <c r="BD11" s="41"/>
      <c r="BE11" s="41"/>
    </row>
    <row r="12" spans="1:57" ht="12.75" customHeight="1" x14ac:dyDescent="0.2">
      <c r="A12" s="42" t="s">
        <v>17</v>
      </c>
      <c r="B12" s="10"/>
      <c r="C12" s="206"/>
      <c r="D12" s="206"/>
      <c r="E12" s="206"/>
      <c r="F12" s="43" t="s">
        <v>18</v>
      </c>
      <c r="G12" s="44"/>
      <c r="H12" s="35"/>
    </row>
    <row r="13" spans="1:57" ht="28.5" customHeight="1" thickBot="1" x14ac:dyDescent="0.25">
      <c r="A13" s="45" t="s">
        <v>19</v>
      </c>
      <c r="B13" s="46"/>
      <c r="C13" s="46"/>
      <c r="D13" s="46"/>
      <c r="E13" s="47"/>
      <c r="F13" s="47"/>
      <c r="G13" s="48"/>
      <c r="H13" s="35"/>
    </row>
    <row r="14" spans="1:57" ht="17.25" customHeight="1" thickBot="1" x14ac:dyDescent="0.25">
      <c r="A14" s="49" t="s">
        <v>20</v>
      </c>
      <c r="B14" s="50"/>
      <c r="C14" s="51"/>
      <c r="D14" s="52" t="s">
        <v>21</v>
      </c>
      <c r="E14" s="53"/>
      <c r="F14" s="53"/>
      <c r="G14" s="51"/>
    </row>
    <row r="15" spans="1:57" ht="15.95" customHeight="1" x14ac:dyDescent="0.2">
      <c r="A15" s="54"/>
      <c r="B15" s="55" t="s">
        <v>22</v>
      </c>
      <c r="C15" s="56">
        <f>HSV</f>
        <v>0</v>
      </c>
      <c r="D15" s="57">
        <f>Rekapitulace!A24</f>
        <v>0</v>
      </c>
      <c r="E15" s="58"/>
      <c r="F15" s="59"/>
      <c r="G15" s="56">
        <f>Rekapitulace!I24</f>
        <v>0</v>
      </c>
    </row>
    <row r="16" spans="1:57" ht="15.95" customHeight="1" x14ac:dyDescent="0.2">
      <c r="A16" s="54" t="s">
        <v>23</v>
      </c>
      <c r="B16" s="55" t="s">
        <v>24</v>
      </c>
      <c r="C16" s="56">
        <f>PSV</f>
        <v>0</v>
      </c>
      <c r="D16" s="9">
        <f>Rekapitulace!A25</f>
        <v>0</v>
      </c>
      <c r="E16" s="60"/>
      <c r="F16" s="61"/>
      <c r="G16" s="56">
        <f>Rekapitulace!I25</f>
        <v>0</v>
      </c>
    </row>
    <row r="17" spans="1:7" ht="15.95" customHeight="1" x14ac:dyDescent="0.2">
      <c r="A17" s="54" t="s">
        <v>25</v>
      </c>
      <c r="B17" s="55" t="s">
        <v>26</v>
      </c>
      <c r="C17" s="56">
        <f>Mont</f>
        <v>0</v>
      </c>
      <c r="D17" s="9">
        <f>Rekapitulace!A26</f>
        <v>0</v>
      </c>
      <c r="E17" s="60"/>
      <c r="F17" s="61"/>
      <c r="G17" s="56">
        <f>Rekapitulace!I26</f>
        <v>0</v>
      </c>
    </row>
    <row r="18" spans="1:7" ht="15.95" customHeight="1" x14ac:dyDescent="0.2">
      <c r="A18" s="62" t="s">
        <v>27</v>
      </c>
      <c r="B18" s="63" t="s">
        <v>28</v>
      </c>
      <c r="C18" s="56">
        <f>Dodavka</f>
        <v>0</v>
      </c>
      <c r="D18" s="9">
        <f>Rekapitulace!A27</f>
        <v>0</v>
      </c>
      <c r="E18" s="60"/>
      <c r="F18" s="61"/>
      <c r="G18" s="56">
        <f>Rekapitulace!I27</f>
        <v>0</v>
      </c>
    </row>
    <row r="19" spans="1:7" ht="15.95" customHeight="1" x14ac:dyDescent="0.2">
      <c r="A19" s="64" t="s">
        <v>29</v>
      </c>
      <c r="B19" s="55"/>
      <c r="C19" s="56">
        <f>SUM(C15:C18)</f>
        <v>0</v>
      </c>
      <c r="D19" s="9">
        <f>Rekapitulace!A28</f>
        <v>0</v>
      </c>
      <c r="E19" s="60"/>
      <c r="F19" s="61"/>
      <c r="G19" s="56">
        <f>Rekapitulace!I28</f>
        <v>0</v>
      </c>
    </row>
    <row r="20" spans="1:7" ht="15.95" customHeight="1" x14ac:dyDescent="0.2">
      <c r="A20" s="64"/>
      <c r="B20" s="55"/>
      <c r="C20" s="56"/>
      <c r="D20" s="9">
        <f>Rekapitulace!A29</f>
        <v>0</v>
      </c>
      <c r="E20" s="60"/>
      <c r="F20" s="61"/>
      <c r="G20" s="56">
        <f>Rekapitulace!I29</f>
        <v>0</v>
      </c>
    </row>
    <row r="21" spans="1:7" ht="15.95" customHeight="1" x14ac:dyDescent="0.2">
      <c r="A21" s="64" t="s">
        <v>30</v>
      </c>
      <c r="B21" s="55"/>
      <c r="C21" s="56">
        <f>HZS</f>
        <v>0</v>
      </c>
      <c r="D21" s="9">
        <f>Rekapitulace!A30</f>
        <v>0</v>
      </c>
      <c r="E21" s="60"/>
      <c r="F21" s="61"/>
      <c r="G21" s="56">
        <f>Rekapitulace!I30</f>
        <v>0</v>
      </c>
    </row>
    <row r="22" spans="1:7" ht="15.95" customHeight="1" x14ac:dyDescent="0.2">
      <c r="A22" s="65" t="s">
        <v>31</v>
      </c>
      <c r="B22" s="66"/>
      <c r="C22" s="56">
        <f>C19+C21</f>
        <v>0</v>
      </c>
      <c r="D22" s="9" t="s">
        <v>32</v>
      </c>
      <c r="E22" s="60"/>
      <c r="F22" s="61"/>
      <c r="G22" s="56">
        <f>G23-SUM(G15:G21)</f>
        <v>0</v>
      </c>
    </row>
    <row r="23" spans="1:7" ht="15.95" customHeight="1" thickBot="1" x14ac:dyDescent="0.25">
      <c r="A23" s="207" t="s">
        <v>33</v>
      </c>
      <c r="B23" s="208"/>
      <c r="C23" s="67">
        <f>C22+G23</f>
        <v>0</v>
      </c>
      <c r="D23" s="68" t="s">
        <v>34</v>
      </c>
      <c r="E23" s="69"/>
      <c r="F23" s="70"/>
      <c r="G23" s="56">
        <f>VRN</f>
        <v>0</v>
      </c>
    </row>
    <row r="24" spans="1:7" x14ac:dyDescent="0.2">
      <c r="A24" s="71" t="s">
        <v>35</v>
      </c>
      <c r="B24" s="72"/>
      <c r="C24" s="73"/>
      <c r="D24" s="72" t="s">
        <v>36</v>
      </c>
      <c r="E24" s="72"/>
      <c r="F24" s="74" t="s">
        <v>37</v>
      </c>
      <c r="G24" s="75"/>
    </row>
    <row r="25" spans="1:7" x14ac:dyDescent="0.2">
      <c r="A25" s="65" t="s">
        <v>38</v>
      </c>
      <c r="B25" s="66"/>
      <c r="C25" s="76"/>
      <c r="D25" s="66" t="s">
        <v>38</v>
      </c>
      <c r="E25" s="77"/>
      <c r="F25" s="78" t="s">
        <v>38</v>
      </c>
      <c r="G25" s="79"/>
    </row>
    <row r="26" spans="1:7" ht="37.5" customHeight="1" x14ac:dyDescent="0.2">
      <c r="A26" s="65" t="s">
        <v>39</v>
      </c>
      <c r="B26" s="80"/>
      <c r="C26" s="76"/>
      <c r="D26" s="66" t="s">
        <v>39</v>
      </c>
      <c r="E26" s="77"/>
      <c r="F26" s="78" t="s">
        <v>39</v>
      </c>
      <c r="G26" s="79"/>
    </row>
    <row r="27" spans="1:7" x14ac:dyDescent="0.2">
      <c r="A27" s="65"/>
      <c r="B27" s="81"/>
      <c r="C27" s="76"/>
      <c r="D27" s="66"/>
      <c r="E27" s="77"/>
      <c r="F27" s="78"/>
      <c r="G27" s="79"/>
    </row>
    <row r="28" spans="1:7" x14ac:dyDescent="0.2">
      <c r="A28" s="65" t="s">
        <v>40</v>
      </c>
      <c r="B28" s="66"/>
      <c r="C28" s="76"/>
      <c r="D28" s="78" t="s">
        <v>41</v>
      </c>
      <c r="E28" s="76"/>
      <c r="F28" s="82" t="s">
        <v>41</v>
      </c>
      <c r="G28" s="79"/>
    </row>
    <row r="29" spans="1:7" ht="69" customHeight="1" x14ac:dyDescent="0.2">
      <c r="A29" s="65"/>
      <c r="B29" s="66"/>
      <c r="C29" s="83"/>
      <c r="D29" s="84"/>
      <c r="E29" s="83"/>
      <c r="F29" s="66"/>
      <c r="G29" s="79"/>
    </row>
    <row r="30" spans="1:7" x14ac:dyDescent="0.2">
      <c r="A30" s="85" t="s">
        <v>42</v>
      </c>
      <c r="B30" s="86"/>
      <c r="C30" s="87">
        <v>21</v>
      </c>
      <c r="D30" s="86" t="s">
        <v>43</v>
      </c>
      <c r="E30" s="88"/>
      <c r="F30" s="209">
        <f>C23-F32</f>
        <v>0</v>
      </c>
      <c r="G30" s="210"/>
    </row>
    <row r="31" spans="1:7" x14ac:dyDescent="0.2">
      <c r="A31" s="85" t="s">
        <v>44</v>
      </c>
      <c r="B31" s="86"/>
      <c r="C31" s="87">
        <f>SazbaDPH1</f>
        <v>21</v>
      </c>
      <c r="D31" s="86" t="s">
        <v>45</v>
      </c>
      <c r="E31" s="88"/>
      <c r="F31" s="209">
        <f>ROUND(PRODUCT(F30,C31/100),0)</f>
        <v>0</v>
      </c>
      <c r="G31" s="210"/>
    </row>
    <row r="32" spans="1:7" x14ac:dyDescent="0.2">
      <c r="A32" s="85" t="s">
        <v>42</v>
      </c>
      <c r="B32" s="86"/>
      <c r="C32" s="87">
        <v>0</v>
      </c>
      <c r="D32" s="86" t="s">
        <v>45</v>
      </c>
      <c r="E32" s="88"/>
      <c r="F32" s="209">
        <v>0</v>
      </c>
      <c r="G32" s="210"/>
    </row>
    <row r="33" spans="1:8" x14ac:dyDescent="0.2">
      <c r="A33" s="85" t="s">
        <v>44</v>
      </c>
      <c r="B33" s="89"/>
      <c r="C33" s="90">
        <f>SazbaDPH2</f>
        <v>0</v>
      </c>
      <c r="D33" s="86" t="s">
        <v>45</v>
      </c>
      <c r="E33" s="61"/>
      <c r="F33" s="209">
        <f>ROUND(PRODUCT(F32,C33/100),0)</f>
        <v>0</v>
      </c>
      <c r="G33" s="210"/>
    </row>
    <row r="34" spans="1:8" s="94" customFormat="1" ht="19.5" customHeight="1" thickBot="1" x14ac:dyDescent="0.3">
      <c r="A34" s="91" t="s">
        <v>46</v>
      </c>
      <c r="B34" s="92"/>
      <c r="C34" s="92"/>
      <c r="D34" s="92"/>
      <c r="E34" s="93"/>
      <c r="F34" s="211">
        <f>ROUND(SUM(F30:F33),0)</f>
        <v>0</v>
      </c>
      <c r="G34" s="212"/>
    </row>
    <row r="36" spans="1:8" x14ac:dyDescent="0.2">
      <c r="A36" s="95" t="s">
        <v>47</v>
      </c>
      <c r="B36" s="95"/>
      <c r="C36" s="95"/>
      <c r="D36" s="95"/>
      <c r="E36" s="95"/>
      <c r="F36" s="95"/>
      <c r="G36" s="95"/>
      <c r="H36" t="s">
        <v>5</v>
      </c>
    </row>
    <row r="37" spans="1:8" ht="14.25" customHeight="1" x14ac:dyDescent="0.2">
      <c r="A37" s="95"/>
      <c r="B37" s="203"/>
      <c r="C37" s="203"/>
      <c r="D37" s="203"/>
      <c r="E37" s="203"/>
      <c r="F37" s="203"/>
      <c r="G37" s="203"/>
      <c r="H37" t="s">
        <v>5</v>
      </c>
    </row>
    <row r="38" spans="1:8" ht="12.75" customHeight="1" x14ac:dyDescent="0.2">
      <c r="A38" s="96"/>
      <c r="B38" s="203"/>
      <c r="C38" s="203"/>
      <c r="D38" s="203"/>
      <c r="E38" s="203"/>
      <c r="F38" s="203"/>
      <c r="G38" s="203"/>
      <c r="H38" t="s">
        <v>5</v>
      </c>
    </row>
    <row r="39" spans="1:8" x14ac:dyDescent="0.2">
      <c r="A39" s="96"/>
      <c r="B39" s="203"/>
      <c r="C39" s="203"/>
      <c r="D39" s="203"/>
      <c r="E39" s="203"/>
      <c r="F39" s="203"/>
      <c r="G39" s="203"/>
      <c r="H39" t="s">
        <v>5</v>
      </c>
    </row>
    <row r="40" spans="1:8" x14ac:dyDescent="0.2">
      <c r="A40" s="96"/>
      <c r="B40" s="203"/>
      <c r="C40" s="203"/>
      <c r="D40" s="203"/>
      <c r="E40" s="203"/>
      <c r="F40" s="203"/>
      <c r="G40" s="203"/>
      <c r="H40" t="s">
        <v>5</v>
      </c>
    </row>
    <row r="41" spans="1:8" x14ac:dyDescent="0.2">
      <c r="A41" s="96"/>
      <c r="B41" s="203"/>
      <c r="C41" s="203"/>
      <c r="D41" s="203"/>
      <c r="E41" s="203"/>
      <c r="F41" s="203"/>
      <c r="G41" s="203"/>
      <c r="H41" t="s">
        <v>5</v>
      </c>
    </row>
    <row r="42" spans="1:8" x14ac:dyDescent="0.2">
      <c r="A42" s="96"/>
      <c r="B42" s="203"/>
      <c r="C42" s="203"/>
      <c r="D42" s="203"/>
      <c r="E42" s="203"/>
      <c r="F42" s="203"/>
      <c r="G42" s="203"/>
      <c r="H42" t="s">
        <v>5</v>
      </c>
    </row>
    <row r="43" spans="1:8" x14ac:dyDescent="0.2">
      <c r="A43" s="96"/>
      <c r="B43" s="203"/>
      <c r="C43" s="203"/>
      <c r="D43" s="203"/>
      <c r="E43" s="203"/>
      <c r="F43" s="203"/>
      <c r="G43" s="203"/>
      <c r="H43" t="s">
        <v>5</v>
      </c>
    </row>
    <row r="44" spans="1:8" x14ac:dyDescent="0.2">
      <c r="A44" s="96"/>
      <c r="B44" s="203"/>
      <c r="C44" s="203"/>
      <c r="D44" s="203"/>
      <c r="E44" s="203"/>
      <c r="F44" s="203"/>
      <c r="G44" s="203"/>
      <c r="H44" t="s">
        <v>5</v>
      </c>
    </row>
    <row r="45" spans="1:8" ht="0.75" customHeight="1" x14ac:dyDescent="0.2">
      <c r="A45" s="96"/>
      <c r="B45" s="203"/>
      <c r="C45" s="203"/>
      <c r="D45" s="203"/>
      <c r="E45" s="203"/>
      <c r="F45" s="203"/>
      <c r="G45" s="203"/>
      <c r="H45" t="s">
        <v>5</v>
      </c>
    </row>
    <row r="46" spans="1:8" x14ac:dyDescent="0.2">
      <c r="B46" s="213"/>
      <c r="C46" s="213"/>
      <c r="D46" s="213"/>
      <c r="E46" s="213"/>
      <c r="F46" s="213"/>
      <c r="G46" s="213"/>
    </row>
    <row r="47" spans="1:8" x14ac:dyDescent="0.2">
      <c r="B47" s="213"/>
      <c r="C47" s="213"/>
      <c r="D47" s="213"/>
      <c r="E47" s="213"/>
      <c r="F47" s="213"/>
      <c r="G47" s="213"/>
    </row>
    <row r="48" spans="1:8" x14ac:dyDescent="0.2">
      <c r="B48" s="213"/>
      <c r="C48" s="213"/>
      <c r="D48" s="213"/>
      <c r="E48" s="213"/>
      <c r="F48" s="213"/>
      <c r="G48" s="213"/>
    </row>
    <row r="49" spans="2:7" x14ac:dyDescent="0.2">
      <c r="B49" s="213"/>
      <c r="C49" s="213"/>
      <c r="D49" s="213"/>
      <c r="E49" s="213"/>
      <c r="F49" s="213"/>
      <c r="G49" s="213"/>
    </row>
    <row r="50" spans="2:7" x14ac:dyDescent="0.2">
      <c r="B50" s="213"/>
      <c r="C50" s="213"/>
      <c r="D50" s="213"/>
      <c r="E50" s="213"/>
      <c r="F50" s="213"/>
      <c r="G50" s="213"/>
    </row>
    <row r="51" spans="2:7" x14ac:dyDescent="0.2">
      <c r="B51" s="213"/>
      <c r="C51" s="213"/>
      <c r="D51" s="213"/>
      <c r="E51" s="213"/>
      <c r="F51" s="213"/>
      <c r="G51" s="213"/>
    </row>
    <row r="52" spans="2:7" x14ac:dyDescent="0.2">
      <c r="B52" s="213"/>
      <c r="C52" s="213"/>
      <c r="D52" s="213"/>
      <c r="E52" s="213"/>
      <c r="F52" s="213"/>
      <c r="G52" s="213"/>
    </row>
    <row r="53" spans="2:7" x14ac:dyDescent="0.2">
      <c r="B53" s="213"/>
      <c r="C53" s="213"/>
      <c r="D53" s="213"/>
      <c r="E53" s="213"/>
      <c r="F53" s="213"/>
      <c r="G53" s="213"/>
    </row>
    <row r="54" spans="2:7" x14ac:dyDescent="0.2">
      <c r="B54" s="213"/>
      <c r="C54" s="213"/>
      <c r="D54" s="213"/>
      <c r="E54" s="213"/>
      <c r="F54" s="213"/>
      <c r="G54" s="213"/>
    </row>
    <row r="55" spans="2:7" x14ac:dyDescent="0.2">
      <c r="B55" s="213"/>
      <c r="C55" s="213"/>
      <c r="D55" s="213"/>
      <c r="E55" s="213"/>
      <c r="F55" s="213"/>
      <c r="G55" s="213"/>
    </row>
  </sheetData>
  <mergeCells count="22">
    <mergeCell ref="B52:G52"/>
    <mergeCell ref="B53:G53"/>
    <mergeCell ref="B54:G54"/>
    <mergeCell ref="B55:G55"/>
    <mergeCell ref="B46:G46"/>
    <mergeCell ref="B47:G47"/>
    <mergeCell ref="B48:G48"/>
    <mergeCell ref="B49:G49"/>
    <mergeCell ref="B50:G50"/>
    <mergeCell ref="B51:G51"/>
    <mergeCell ref="B37:G45"/>
    <mergeCell ref="C8:E8"/>
    <mergeCell ref="C9:E9"/>
    <mergeCell ref="C10:E10"/>
    <mergeCell ref="C11:E11"/>
    <mergeCell ref="C12:E12"/>
    <mergeCell ref="A23:B23"/>
    <mergeCell ref="F30:G30"/>
    <mergeCell ref="F31:G31"/>
    <mergeCell ref="F32:G32"/>
    <mergeCell ref="F33:G33"/>
    <mergeCell ref="F34:G34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1"/>
  <dimension ref="A1:BA83"/>
  <sheetViews>
    <sheetView topLeftCell="A4" workbookViewId="0">
      <selection activeCell="D22" sqref="D22"/>
    </sheetView>
  </sheetViews>
  <sheetFormatPr defaultRowHeight="12.75" x14ac:dyDescent="0.2"/>
  <cols>
    <col min="1" max="1" width="5.85546875" customWidth="1"/>
    <col min="2" max="2" width="6.140625" customWidth="1"/>
    <col min="3" max="3" width="11.42578125" customWidth="1"/>
    <col min="4" max="4" width="15.85546875" customWidth="1"/>
    <col min="5" max="5" width="11.28515625" customWidth="1"/>
    <col min="6" max="6" width="10.85546875" customWidth="1"/>
    <col min="7" max="7" width="11" customWidth="1"/>
    <col min="8" max="8" width="11.140625" customWidth="1"/>
    <col min="9" max="9" width="10.7109375" customWidth="1"/>
  </cols>
  <sheetData>
    <row r="1" spans="1:9" ht="13.5" thickTop="1" x14ac:dyDescent="0.2">
      <c r="A1" s="214" t="s">
        <v>48</v>
      </c>
      <c r="B1" s="215"/>
      <c r="C1" s="97" t="str">
        <f>CONCATENATE(cislostavby," ",nazevstavby)</f>
        <v>D501 REKONSTRUKCE KOMUNIKACE POD BYTOVKOU, OTASLAVICE</v>
      </c>
      <c r="D1" s="98"/>
      <c r="E1" s="99"/>
      <c r="F1" s="98"/>
      <c r="G1" s="100" t="s">
        <v>49</v>
      </c>
      <c r="H1" s="101"/>
      <c r="I1" s="102"/>
    </row>
    <row r="2" spans="1:9" ht="13.5" thickBot="1" x14ac:dyDescent="0.25">
      <c r="A2" s="216" t="s">
        <v>50</v>
      </c>
      <c r="B2" s="217"/>
      <c r="C2" s="103" t="str">
        <f>CONCATENATE(cisloobjektu," ",nazevobjektu)</f>
        <v xml:space="preserve">1 </v>
      </c>
      <c r="D2" s="104"/>
      <c r="E2" s="105"/>
      <c r="F2" s="104"/>
      <c r="G2" s="218" t="s">
        <v>77</v>
      </c>
      <c r="H2" s="219"/>
      <c r="I2" s="220"/>
    </row>
    <row r="3" spans="1:9" ht="13.5" thickTop="1" x14ac:dyDescent="0.2">
      <c r="A3" s="77"/>
      <c r="B3" s="77"/>
      <c r="C3" s="77"/>
      <c r="D3" s="77"/>
      <c r="E3" s="77"/>
      <c r="F3" s="66"/>
      <c r="G3" s="77"/>
      <c r="H3" s="77"/>
      <c r="I3" s="77"/>
    </row>
    <row r="4" spans="1:9" ht="19.5" customHeight="1" x14ac:dyDescent="0.25">
      <c r="A4" s="106" t="s">
        <v>51</v>
      </c>
      <c r="B4" s="107"/>
      <c r="C4" s="107"/>
      <c r="D4" s="107"/>
      <c r="E4" s="108"/>
      <c r="F4" s="107"/>
      <c r="G4" s="107"/>
      <c r="H4" s="107"/>
      <c r="I4" s="107"/>
    </row>
    <row r="5" spans="1:9" ht="13.5" thickBot="1" x14ac:dyDescent="0.25">
      <c r="A5" s="77"/>
      <c r="B5" s="77"/>
      <c r="C5" s="77"/>
      <c r="D5" s="77"/>
      <c r="E5" s="77"/>
      <c r="F5" s="77"/>
      <c r="G5" s="77"/>
      <c r="H5" s="77"/>
      <c r="I5" s="77"/>
    </row>
    <row r="6" spans="1:9" s="35" customFormat="1" ht="13.5" thickBot="1" x14ac:dyDescent="0.25">
      <c r="A6" s="109"/>
      <c r="B6" s="110" t="s">
        <v>52</v>
      </c>
      <c r="C6" s="110"/>
      <c r="D6" s="111"/>
      <c r="E6" s="112" t="s">
        <v>53</v>
      </c>
      <c r="F6" s="113" t="s">
        <v>54</v>
      </c>
      <c r="G6" s="113" t="s">
        <v>55</v>
      </c>
      <c r="H6" s="113" t="s">
        <v>56</v>
      </c>
      <c r="I6" s="114" t="s">
        <v>30</v>
      </c>
    </row>
    <row r="7" spans="1:9" s="35" customFormat="1" x14ac:dyDescent="0.2">
      <c r="A7" s="199" t="str">
        <f>Položky!B7</f>
        <v>1</v>
      </c>
      <c r="B7" s="115" t="str">
        <f>Položky!C7</f>
        <v>Zemní práce</v>
      </c>
      <c r="C7" s="66"/>
      <c r="D7" s="116"/>
      <c r="E7" s="200">
        <f>Položky!BA83</f>
        <v>0</v>
      </c>
      <c r="F7" s="201">
        <f>Položky!BB83</f>
        <v>0</v>
      </c>
      <c r="G7" s="201">
        <f>Položky!BC83</f>
        <v>0</v>
      </c>
      <c r="H7" s="201">
        <f>Položky!BD83</f>
        <v>0</v>
      </c>
      <c r="I7" s="202">
        <f>Položky!BE83</f>
        <v>0</v>
      </c>
    </row>
    <row r="8" spans="1:9" s="35" customFormat="1" x14ac:dyDescent="0.2">
      <c r="A8" s="199" t="str">
        <f>Položky!B84</f>
        <v>2</v>
      </c>
      <c r="B8" s="115" t="str">
        <f>Položky!C84</f>
        <v>Základy a zvláštní zakládání</v>
      </c>
      <c r="C8" s="66"/>
      <c r="D8" s="116"/>
      <c r="E8" s="200">
        <f>Položky!BA89</f>
        <v>0</v>
      </c>
      <c r="F8" s="201">
        <f>Položky!BB89</f>
        <v>0</v>
      </c>
      <c r="G8" s="201">
        <f>Položky!BC89</f>
        <v>0</v>
      </c>
      <c r="H8" s="201">
        <f>Položky!BD89</f>
        <v>0</v>
      </c>
      <c r="I8" s="202">
        <f>Položky!BE89</f>
        <v>0</v>
      </c>
    </row>
    <row r="9" spans="1:9" s="35" customFormat="1" x14ac:dyDescent="0.2">
      <c r="A9" s="199" t="str">
        <f>Položky!B90</f>
        <v>3</v>
      </c>
      <c r="B9" s="115" t="str">
        <f>Položky!C90</f>
        <v>Svislé a kompletní konstrukce</v>
      </c>
      <c r="C9" s="66"/>
      <c r="D9" s="116"/>
      <c r="E9" s="200">
        <f>Položky!BA93</f>
        <v>0</v>
      </c>
      <c r="F9" s="201">
        <f>Položky!BB93</f>
        <v>0</v>
      </c>
      <c r="G9" s="201">
        <f>Položky!BC93</f>
        <v>0</v>
      </c>
      <c r="H9" s="201">
        <f>Položky!BD93</f>
        <v>0</v>
      </c>
      <c r="I9" s="202">
        <f>Položky!BE93</f>
        <v>0</v>
      </c>
    </row>
    <row r="10" spans="1:9" s="35" customFormat="1" x14ac:dyDescent="0.2">
      <c r="A10" s="199" t="str">
        <f>Položky!B94</f>
        <v>4</v>
      </c>
      <c r="B10" s="115" t="str">
        <f>Položky!C94</f>
        <v>Vodorovné konstrukce</v>
      </c>
      <c r="C10" s="66"/>
      <c r="D10" s="116"/>
      <c r="E10" s="200">
        <f>Položky!BA97</f>
        <v>0</v>
      </c>
      <c r="F10" s="201">
        <f>Položky!BB97</f>
        <v>0</v>
      </c>
      <c r="G10" s="201">
        <f>Položky!BC97</f>
        <v>0</v>
      </c>
      <c r="H10" s="201">
        <f>Položky!BD97</f>
        <v>0</v>
      </c>
      <c r="I10" s="202">
        <f>Položky!BE97</f>
        <v>0</v>
      </c>
    </row>
    <row r="11" spans="1:9" s="35" customFormat="1" x14ac:dyDescent="0.2">
      <c r="A11" s="199" t="str">
        <f>Položky!B98</f>
        <v>5</v>
      </c>
      <c r="B11" s="115" t="str">
        <f>Položky!C98</f>
        <v>Komunikace</v>
      </c>
      <c r="C11" s="66"/>
      <c r="D11" s="116"/>
      <c r="E11" s="200">
        <f>Položky!BA128</f>
        <v>0</v>
      </c>
      <c r="F11" s="201">
        <f>Položky!BB128</f>
        <v>0</v>
      </c>
      <c r="G11" s="201">
        <f>Položky!BC128</f>
        <v>0</v>
      </c>
      <c r="H11" s="201">
        <f>Položky!BD128</f>
        <v>0</v>
      </c>
      <c r="I11" s="202">
        <f>Položky!BE128</f>
        <v>0</v>
      </c>
    </row>
    <row r="12" spans="1:9" s="35" customFormat="1" x14ac:dyDescent="0.2">
      <c r="A12" s="199" t="str">
        <f>Položky!B129</f>
        <v>8</v>
      </c>
      <c r="B12" s="115" t="str">
        <f>Položky!C129</f>
        <v>Trubní vedení</v>
      </c>
      <c r="C12" s="66"/>
      <c r="D12" s="116"/>
      <c r="E12" s="200">
        <f>Položky!BA138</f>
        <v>0</v>
      </c>
      <c r="F12" s="201">
        <f>Položky!BB138</f>
        <v>0</v>
      </c>
      <c r="G12" s="201">
        <f>Položky!BC138</f>
        <v>0</v>
      </c>
      <c r="H12" s="201">
        <f>Položky!BD138</f>
        <v>0</v>
      </c>
      <c r="I12" s="202">
        <f>Položky!BE138</f>
        <v>0</v>
      </c>
    </row>
    <row r="13" spans="1:9" s="35" customFormat="1" x14ac:dyDescent="0.2">
      <c r="A13" s="199" t="str">
        <f>Položky!B139</f>
        <v>9</v>
      </c>
      <c r="B13" s="115" t="str">
        <f>Položky!C139</f>
        <v>Ostatní konstrukce, bourání</v>
      </c>
      <c r="C13" s="66"/>
      <c r="D13" s="116"/>
      <c r="E13" s="200">
        <f>Položky!BA142</f>
        <v>0</v>
      </c>
      <c r="F13" s="201">
        <f>Položky!BB142</f>
        <v>0</v>
      </c>
      <c r="G13" s="201">
        <f>Položky!BC142</f>
        <v>0</v>
      </c>
      <c r="H13" s="201">
        <f>Položky!BD142</f>
        <v>0</v>
      </c>
      <c r="I13" s="202">
        <f>Položky!BE142</f>
        <v>0</v>
      </c>
    </row>
    <row r="14" spans="1:9" s="35" customFormat="1" x14ac:dyDescent="0.2">
      <c r="A14" s="199" t="str">
        <f>Položky!B143</f>
        <v>91</v>
      </c>
      <c r="B14" s="115" t="str">
        <f>Položky!C143</f>
        <v>Doplňující práce na komunikaci</v>
      </c>
      <c r="C14" s="66"/>
      <c r="D14" s="116"/>
      <c r="E14" s="200">
        <f>Položky!BA160</f>
        <v>0</v>
      </c>
      <c r="F14" s="201">
        <f>Položky!BB160</f>
        <v>0</v>
      </c>
      <c r="G14" s="201">
        <f>Položky!BC160</f>
        <v>0</v>
      </c>
      <c r="H14" s="201">
        <f>Položky!BD160</f>
        <v>0</v>
      </c>
      <c r="I14" s="202">
        <f>Položky!BE160</f>
        <v>0</v>
      </c>
    </row>
    <row r="15" spans="1:9" s="35" customFormat="1" x14ac:dyDescent="0.2">
      <c r="A15" s="199" t="str">
        <f>Položky!B161</f>
        <v>96</v>
      </c>
      <c r="B15" s="115" t="str">
        <f>Položky!C161</f>
        <v>Bourání konstrukcí</v>
      </c>
      <c r="C15" s="66"/>
      <c r="D15" s="116"/>
      <c r="E15" s="200">
        <f>Položky!BA165</f>
        <v>0</v>
      </c>
      <c r="F15" s="201">
        <f>Položky!BB165</f>
        <v>0</v>
      </c>
      <c r="G15" s="201">
        <f>Položky!BC165</f>
        <v>0</v>
      </c>
      <c r="H15" s="201">
        <f>Položky!BD165</f>
        <v>0</v>
      </c>
      <c r="I15" s="202">
        <f>Položky!BE165</f>
        <v>0</v>
      </c>
    </row>
    <row r="16" spans="1:9" s="35" customFormat="1" x14ac:dyDescent="0.2">
      <c r="A16" s="199" t="str">
        <f>Položky!B166</f>
        <v>99</v>
      </c>
      <c r="B16" s="115" t="str">
        <f>Položky!C166</f>
        <v>Staveništní přesun hmot</v>
      </c>
      <c r="C16" s="66"/>
      <c r="D16" s="116"/>
      <c r="E16" s="200">
        <f>Položky!BA168</f>
        <v>0</v>
      </c>
      <c r="F16" s="201">
        <f>Položky!BB168</f>
        <v>0</v>
      </c>
      <c r="G16" s="201">
        <f>Položky!BC168</f>
        <v>0</v>
      </c>
      <c r="H16" s="201">
        <f>Položky!BD168</f>
        <v>0</v>
      </c>
      <c r="I16" s="202">
        <f>Položky!BE168</f>
        <v>0</v>
      </c>
    </row>
    <row r="17" spans="1:53" s="35" customFormat="1" x14ac:dyDescent="0.2">
      <c r="A17" s="199" t="str">
        <f>Položky!B169</f>
        <v>991</v>
      </c>
      <c r="B17" s="115" t="str">
        <f>Položky!C169</f>
        <v>Vedlejší rozpočtové náklady</v>
      </c>
      <c r="C17" s="66"/>
      <c r="D17" s="116"/>
      <c r="E17" s="200">
        <f>Položky!BA171</f>
        <v>0</v>
      </c>
      <c r="F17" s="201">
        <f>Položky!BB171</f>
        <v>0</v>
      </c>
      <c r="G17" s="201">
        <f>Položky!BC171</f>
        <v>0</v>
      </c>
      <c r="H17" s="201">
        <f>Položky!BD171</f>
        <v>0</v>
      </c>
      <c r="I17" s="202">
        <f>Položky!BE171</f>
        <v>0</v>
      </c>
    </row>
    <row r="18" spans="1:53" s="35" customFormat="1" x14ac:dyDescent="0.2">
      <c r="A18" s="199" t="str">
        <f>Položky!B172</f>
        <v>992</v>
      </c>
      <c r="B18" s="115" t="str">
        <f>Položky!C172</f>
        <v>Ostatní náklady</v>
      </c>
      <c r="C18" s="66"/>
      <c r="D18" s="116"/>
      <c r="E18" s="200">
        <f>Položky!BA176</f>
        <v>0</v>
      </c>
      <c r="F18" s="201">
        <f>Položky!BB176</f>
        <v>0</v>
      </c>
      <c r="G18" s="201">
        <f>Položky!BC176</f>
        <v>0</v>
      </c>
      <c r="H18" s="201">
        <f>Položky!BD176</f>
        <v>0</v>
      </c>
      <c r="I18" s="202">
        <f>Položky!BE176</f>
        <v>0</v>
      </c>
    </row>
    <row r="19" spans="1:53" s="35" customFormat="1" ht="13.5" thickBot="1" x14ac:dyDescent="0.25">
      <c r="A19" s="199" t="str">
        <f>Položky!B177</f>
        <v>767</v>
      </c>
      <c r="B19" s="115" t="str">
        <f>Položky!C177</f>
        <v>Konstrukce zámečnické</v>
      </c>
      <c r="C19" s="66"/>
      <c r="D19" s="116"/>
      <c r="E19" s="200">
        <f>Položky!BA179</f>
        <v>0</v>
      </c>
      <c r="F19" s="201">
        <f>Položky!BB179</f>
        <v>0</v>
      </c>
      <c r="G19" s="201">
        <f>Položky!BC179</f>
        <v>0</v>
      </c>
      <c r="H19" s="201">
        <f>Položky!BD179</f>
        <v>0</v>
      </c>
      <c r="I19" s="202">
        <f>Položky!BE179</f>
        <v>0</v>
      </c>
    </row>
    <row r="20" spans="1:53" s="123" customFormat="1" ht="13.5" thickBot="1" x14ac:dyDescent="0.25">
      <c r="A20" s="117"/>
      <c r="B20" s="118" t="s">
        <v>57</v>
      </c>
      <c r="C20" s="118"/>
      <c r="D20" s="119"/>
      <c r="E20" s="120">
        <f>SUM(E7:E19)</f>
        <v>0</v>
      </c>
      <c r="F20" s="121">
        <f>SUM(F7:F19)</f>
        <v>0</v>
      </c>
      <c r="G20" s="121">
        <f>SUM(G7:G19)</f>
        <v>0</v>
      </c>
      <c r="H20" s="121">
        <f>SUM(H7:H19)</f>
        <v>0</v>
      </c>
      <c r="I20" s="122">
        <f>SUM(I7:I19)</f>
        <v>0</v>
      </c>
    </row>
    <row r="21" spans="1:53" x14ac:dyDescent="0.2">
      <c r="A21" s="66"/>
      <c r="B21" s="66"/>
      <c r="C21" s="66"/>
      <c r="D21" s="66"/>
      <c r="E21" s="66"/>
      <c r="F21" s="66"/>
      <c r="G21" s="66"/>
      <c r="H21" s="66"/>
      <c r="I21" s="66"/>
    </row>
    <row r="22" spans="1:53" ht="13.5" thickBot="1" x14ac:dyDescent="0.25">
      <c r="A22" s="77"/>
      <c r="B22" s="77"/>
      <c r="C22" s="77"/>
      <c r="D22" s="77"/>
      <c r="E22" s="77"/>
      <c r="F22" s="77"/>
      <c r="G22" s="77"/>
      <c r="H22" s="77"/>
      <c r="I22" s="77"/>
    </row>
    <row r="23" spans="1:53" x14ac:dyDescent="0.2">
      <c r="A23" s="71"/>
      <c r="B23" s="72"/>
      <c r="C23" s="72"/>
      <c r="D23" s="124"/>
      <c r="E23" s="125" t="s">
        <v>58</v>
      </c>
      <c r="F23" s="126" t="s">
        <v>59</v>
      </c>
      <c r="G23" s="127" t="s">
        <v>60</v>
      </c>
      <c r="H23" s="128"/>
      <c r="I23" s="129" t="s">
        <v>58</v>
      </c>
    </row>
    <row r="24" spans="1:53" x14ac:dyDescent="0.2">
      <c r="A24" s="64"/>
      <c r="B24" s="55"/>
      <c r="C24" s="55"/>
      <c r="D24" s="130"/>
      <c r="E24" s="131"/>
      <c r="F24" s="132"/>
      <c r="G24" s="133">
        <f t="shared" ref="G24:G31" si="0">CHOOSE(BA24+1,HSV+PSV,HSV+PSV+Mont,HSV+PSV+Dodavka+Mont,HSV,PSV,Mont,Dodavka,Mont+Dodavka,0)</f>
        <v>0</v>
      </c>
      <c r="H24" s="134"/>
      <c r="I24" s="135">
        <f t="shared" ref="I24:I31" si="1">E24+F24*G24/100</f>
        <v>0</v>
      </c>
      <c r="BA24">
        <v>0</v>
      </c>
    </row>
    <row r="25" spans="1:53" x14ac:dyDescent="0.2">
      <c r="A25" s="64"/>
      <c r="B25" s="55"/>
      <c r="C25" s="55"/>
      <c r="D25" s="130"/>
      <c r="E25" s="131"/>
      <c r="F25" s="132"/>
      <c r="G25" s="133">
        <f t="shared" si="0"/>
        <v>0</v>
      </c>
      <c r="H25" s="134"/>
      <c r="I25" s="135">
        <f t="shared" si="1"/>
        <v>0</v>
      </c>
      <c r="BA25">
        <v>0</v>
      </c>
    </row>
    <row r="26" spans="1:53" x14ac:dyDescent="0.2">
      <c r="A26" s="64"/>
      <c r="B26" s="55"/>
      <c r="C26" s="55"/>
      <c r="D26" s="130"/>
      <c r="E26" s="131"/>
      <c r="F26" s="132"/>
      <c r="G26" s="133">
        <f t="shared" si="0"/>
        <v>0</v>
      </c>
      <c r="H26" s="134"/>
      <c r="I26" s="135">
        <f t="shared" si="1"/>
        <v>0</v>
      </c>
      <c r="BA26">
        <v>0</v>
      </c>
    </row>
    <row r="27" spans="1:53" x14ac:dyDescent="0.2">
      <c r="A27" s="64"/>
      <c r="B27" s="55"/>
      <c r="C27" s="55"/>
      <c r="D27" s="130"/>
      <c r="E27" s="131"/>
      <c r="F27" s="132"/>
      <c r="G27" s="133">
        <f t="shared" si="0"/>
        <v>0</v>
      </c>
      <c r="H27" s="134"/>
      <c r="I27" s="135">
        <f t="shared" si="1"/>
        <v>0</v>
      </c>
      <c r="BA27">
        <v>0</v>
      </c>
    </row>
    <row r="28" spans="1:53" x14ac:dyDescent="0.2">
      <c r="A28" s="64"/>
      <c r="B28" s="55"/>
      <c r="C28" s="55"/>
      <c r="D28" s="130"/>
      <c r="E28" s="131"/>
      <c r="F28" s="132"/>
      <c r="G28" s="133">
        <f t="shared" si="0"/>
        <v>0</v>
      </c>
      <c r="H28" s="134"/>
      <c r="I28" s="135">
        <f t="shared" si="1"/>
        <v>0</v>
      </c>
      <c r="BA28">
        <v>1</v>
      </c>
    </row>
    <row r="29" spans="1:53" x14ac:dyDescent="0.2">
      <c r="A29" s="64"/>
      <c r="B29" s="55"/>
      <c r="C29" s="55"/>
      <c r="D29" s="130"/>
      <c r="E29" s="131"/>
      <c r="F29" s="132"/>
      <c r="G29" s="133">
        <f t="shared" si="0"/>
        <v>0</v>
      </c>
      <c r="H29" s="134"/>
      <c r="I29" s="135">
        <f t="shared" si="1"/>
        <v>0</v>
      </c>
      <c r="BA29">
        <v>1</v>
      </c>
    </row>
    <row r="30" spans="1:53" x14ac:dyDescent="0.2">
      <c r="A30" s="64"/>
      <c r="B30" s="55"/>
      <c r="C30" s="55"/>
      <c r="D30" s="130"/>
      <c r="E30" s="131"/>
      <c r="F30" s="132"/>
      <c r="G30" s="133">
        <f t="shared" si="0"/>
        <v>0</v>
      </c>
      <c r="H30" s="134"/>
      <c r="I30" s="135">
        <f t="shared" si="1"/>
        <v>0</v>
      </c>
      <c r="BA30">
        <v>2</v>
      </c>
    </row>
    <row r="31" spans="1:53" x14ac:dyDescent="0.2">
      <c r="A31" s="64"/>
      <c r="B31" s="55"/>
      <c r="C31" s="55"/>
      <c r="D31" s="130"/>
      <c r="E31" s="131"/>
      <c r="F31" s="132"/>
      <c r="G31" s="133">
        <f t="shared" si="0"/>
        <v>0</v>
      </c>
      <c r="H31" s="134"/>
      <c r="I31" s="135">
        <f t="shared" si="1"/>
        <v>0</v>
      </c>
      <c r="BA31">
        <v>2</v>
      </c>
    </row>
    <row r="32" spans="1:53" ht="13.5" thickBot="1" x14ac:dyDescent="0.25">
      <c r="A32" s="136"/>
      <c r="B32" s="137"/>
      <c r="C32" s="138"/>
      <c r="D32" s="139"/>
      <c r="E32" s="140"/>
      <c r="F32" s="141"/>
      <c r="G32" s="141"/>
      <c r="H32" s="221">
        <f>SUM(I24:I31)</f>
        <v>0</v>
      </c>
      <c r="I32" s="222"/>
    </row>
    <row r="34" spans="2:9" x14ac:dyDescent="0.2">
      <c r="B34" s="123"/>
      <c r="F34" s="142"/>
      <c r="G34" s="143"/>
      <c r="H34" s="143"/>
      <c r="I34" s="144"/>
    </row>
    <row r="35" spans="2:9" x14ac:dyDescent="0.2">
      <c r="F35" s="142"/>
      <c r="G35" s="143"/>
      <c r="H35" s="143"/>
      <c r="I35" s="144"/>
    </row>
    <row r="36" spans="2:9" x14ac:dyDescent="0.2">
      <c r="F36" s="142"/>
      <c r="G36" s="143"/>
      <c r="H36" s="143"/>
      <c r="I36" s="144"/>
    </row>
    <row r="37" spans="2:9" x14ac:dyDescent="0.2">
      <c r="F37" s="142"/>
      <c r="G37" s="143"/>
      <c r="H37" s="143"/>
      <c r="I37" s="144"/>
    </row>
    <row r="38" spans="2:9" x14ac:dyDescent="0.2">
      <c r="F38" s="142"/>
      <c r="G38" s="143"/>
      <c r="H38" s="143"/>
      <c r="I38" s="144"/>
    </row>
    <row r="39" spans="2:9" x14ac:dyDescent="0.2">
      <c r="F39" s="142"/>
      <c r="G39" s="143"/>
      <c r="H39" s="143"/>
      <c r="I39" s="144"/>
    </row>
    <row r="40" spans="2:9" x14ac:dyDescent="0.2">
      <c r="F40" s="142"/>
      <c r="G40" s="143"/>
      <c r="H40" s="143"/>
      <c r="I40" s="144"/>
    </row>
    <row r="41" spans="2:9" x14ac:dyDescent="0.2">
      <c r="F41" s="142"/>
      <c r="G41" s="143"/>
      <c r="H41" s="143"/>
      <c r="I41" s="144"/>
    </row>
    <row r="42" spans="2:9" x14ac:dyDescent="0.2">
      <c r="F42" s="142"/>
      <c r="G42" s="143"/>
      <c r="H42" s="143"/>
      <c r="I42" s="144"/>
    </row>
    <row r="43" spans="2:9" x14ac:dyDescent="0.2">
      <c r="F43" s="142"/>
      <c r="G43" s="143"/>
      <c r="H43" s="143"/>
      <c r="I43" s="144"/>
    </row>
    <row r="44" spans="2:9" x14ac:dyDescent="0.2">
      <c r="F44" s="142"/>
      <c r="G44" s="143"/>
      <c r="H44" s="143"/>
      <c r="I44" s="144"/>
    </row>
    <row r="45" spans="2:9" x14ac:dyDescent="0.2">
      <c r="F45" s="142"/>
      <c r="G45" s="143"/>
      <c r="H45" s="143"/>
      <c r="I45" s="144"/>
    </row>
    <row r="46" spans="2:9" x14ac:dyDescent="0.2">
      <c r="F46" s="142"/>
      <c r="G46" s="143"/>
      <c r="H46" s="143"/>
      <c r="I46" s="144"/>
    </row>
    <row r="47" spans="2:9" x14ac:dyDescent="0.2">
      <c r="F47" s="142"/>
      <c r="G47" s="143"/>
      <c r="H47" s="143"/>
      <c r="I47" s="144"/>
    </row>
    <row r="48" spans="2:9" x14ac:dyDescent="0.2">
      <c r="F48" s="142"/>
      <c r="G48" s="143"/>
      <c r="H48" s="143"/>
      <c r="I48" s="144"/>
    </row>
    <row r="49" spans="6:9" x14ac:dyDescent="0.2">
      <c r="F49" s="142"/>
      <c r="G49" s="143"/>
      <c r="H49" s="143"/>
      <c r="I49" s="144"/>
    </row>
    <row r="50" spans="6:9" x14ac:dyDescent="0.2">
      <c r="F50" s="142"/>
      <c r="G50" s="143"/>
      <c r="H50" s="143"/>
      <c r="I50" s="144"/>
    </row>
    <row r="51" spans="6:9" x14ac:dyDescent="0.2">
      <c r="F51" s="142"/>
      <c r="G51" s="143"/>
      <c r="H51" s="143"/>
      <c r="I51" s="144"/>
    </row>
    <row r="52" spans="6:9" x14ac:dyDescent="0.2">
      <c r="F52" s="142"/>
      <c r="G52" s="143"/>
      <c r="H52" s="143"/>
      <c r="I52" s="144"/>
    </row>
    <row r="53" spans="6:9" x14ac:dyDescent="0.2">
      <c r="F53" s="142"/>
      <c r="G53" s="143"/>
      <c r="H53" s="143"/>
      <c r="I53" s="144"/>
    </row>
    <row r="54" spans="6:9" x14ac:dyDescent="0.2">
      <c r="F54" s="142"/>
      <c r="G54" s="143"/>
      <c r="H54" s="143"/>
      <c r="I54" s="144"/>
    </row>
    <row r="55" spans="6:9" x14ac:dyDescent="0.2">
      <c r="F55" s="142"/>
      <c r="G55" s="143"/>
      <c r="H55" s="143"/>
      <c r="I55" s="144"/>
    </row>
    <row r="56" spans="6:9" x14ac:dyDescent="0.2">
      <c r="F56" s="142"/>
      <c r="G56" s="143"/>
      <c r="H56" s="143"/>
      <c r="I56" s="144"/>
    </row>
    <row r="57" spans="6:9" x14ac:dyDescent="0.2">
      <c r="F57" s="142"/>
      <c r="G57" s="143"/>
      <c r="H57" s="143"/>
      <c r="I57" s="144"/>
    </row>
    <row r="58" spans="6:9" x14ac:dyDescent="0.2">
      <c r="F58" s="142"/>
      <c r="G58" s="143"/>
      <c r="H58" s="143"/>
      <c r="I58" s="144"/>
    </row>
    <row r="59" spans="6:9" x14ac:dyDescent="0.2">
      <c r="F59" s="142"/>
      <c r="G59" s="143"/>
      <c r="H59" s="143"/>
      <c r="I59" s="144"/>
    </row>
    <row r="60" spans="6:9" x14ac:dyDescent="0.2">
      <c r="F60" s="142"/>
      <c r="G60" s="143"/>
      <c r="H60" s="143"/>
      <c r="I60" s="144"/>
    </row>
    <row r="61" spans="6:9" x14ac:dyDescent="0.2">
      <c r="F61" s="142"/>
      <c r="G61" s="143"/>
      <c r="H61" s="143"/>
      <c r="I61" s="144"/>
    </row>
    <row r="62" spans="6:9" x14ac:dyDescent="0.2">
      <c r="F62" s="142"/>
      <c r="G62" s="143"/>
      <c r="H62" s="143"/>
      <c r="I62" s="144"/>
    </row>
    <row r="63" spans="6:9" x14ac:dyDescent="0.2">
      <c r="F63" s="142"/>
      <c r="G63" s="143"/>
      <c r="H63" s="143"/>
      <c r="I63" s="144"/>
    </row>
    <row r="64" spans="6:9" x14ac:dyDescent="0.2">
      <c r="F64" s="142"/>
      <c r="G64" s="143"/>
      <c r="H64" s="143"/>
      <c r="I64" s="144"/>
    </row>
    <row r="65" spans="6:9" x14ac:dyDescent="0.2">
      <c r="F65" s="142"/>
      <c r="G65" s="143"/>
      <c r="H65" s="143"/>
      <c r="I65" s="144"/>
    </row>
    <row r="66" spans="6:9" x14ac:dyDescent="0.2">
      <c r="F66" s="142"/>
      <c r="G66" s="143"/>
      <c r="H66" s="143"/>
      <c r="I66" s="144"/>
    </row>
    <row r="67" spans="6:9" x14ac:dyDescent="0.2">
      <c r="F67" s="142"/>
      <c r="G67" s="143"/>
      <c r="H67" s="143"/>
      <c r="I67" s="144"/>
    </row>
    <row r="68" spans="6:9" x14ac:dyDescent="0.2">
      <c r="F68" s="142"/>
      <c r="G68" s="143"/>
      <c r="H68" s="143"/>
      <c r="I68" s="144"/>
    </row>
    <row r="69" spans="6:9" x14ac:dyDescent="0.2">
      <c r="F69" s="142"/>
      <c r="G69" s="143"/>
      <c r="H69" s="143"/>
      <c r="I69" s="144"/>
    </row>
    <row r="70" spans="6:9" x14ac:dyDescent="0.2">
      <c r="F70" s="142"/>
      <c r="G70" s="143"/>
      <c r="H70" s="143"/>
      <c r="I70" s="144"/>
    </row>
    <row r="71" spans="6:9" x14ac:dyDescent="0.2">
      <c r="F71" s="142"/>
      <c r="G71" s="143"/>
      <c r="H71" s="143"/>
      <c r="I71" s="144"/>
    </row>
    <row r="72" spans="6:9" x14ac:dyDescent="0.2">
      <c r="F72" s="142"/>
      <c r="G72" s="143"/>
      <c r="H72" s="143"/>
      <c r="I72" s="144"/>
    </row>
    <row r="73" spans="6:9" x14ac:dyDescent="0.2">
      <c r="F73" s="142"/>
      <c r="G73" s="143"/>
      <c r="H73" s="143"/>
      <c r="I73" s="144"/>
    </row>
    <row r="74" spans="6:9" x14ac:dyDescent="0.2">
      <c r="F74" s="142"/>
      <c r="G74" s="143"/>
      <c r="H74" s="143"/>
      <c r="I74" s="144"/>
    </row>
    <row r="75" spans="6:9" x14ac:dyDescent="0.2">
      <c r="F75" s="142"/>
      <c r="G75" s="143"/>
      <c r="H75" s="143"/>
      <c r="I75" s="144"/>
    </row>
    <row r="76" spans="6:9" x14ac:dyDescent="0.2">
      <c r="F76" s="142"/>
      <c r="G76" s="143"/>
      <c r="H76" s="143"/>
      <c r="I76" s="144"/>
    </row>
    <row r="77" spans="6:9" x14ac:dyDescent="0.2">
      <c r="F77" s="142"/>
      <c r="G77" s="143"/>
      <c r="H77" s="143"/>
      <c r="I77" s="144"/>
    </row>
    <row r="78" spans="6:9" x14ac:dyDescent="0.2">
      <c r="F78" s="142"/>
      <c r="G78" s="143"/>
      <c r="H78" s="143"/>
      <c r="I78" s="144"/>
    </row>
    <row r="79" spans="6:9" x14ac:dyDescent="0.2">
      <c r="F79" s="142"/>
      <c r="G79" s="143"/>
      <c r="H79" s="143"/>
      <c r="I79" s="144"/>
    </row>
    <row r="80" spans="6:9" x14ac:dyDescent="0.2">
      <c r="F80" s="142"/>
      <c r="G80" s="143"/>
      <c r="H80" s="143"/>
      <c r="I80" s="144"/>
    </row>
    <row r="81" spans="6:9" x14ac:dyDescent="0.2">
      <c r="F81" s="142"/>
      <c r="G81" s="143"/>
      <c r="H81" s="143"/>
      <c r="I81" s="144"/>
    </row>
    <row r="82" spans="6:9" x14ac:dyDescent="0.2">
      <c r="F82" s="142"/>
      <c r="G82" s="143"/>
      <c r="H82" s="143"/>
      <c r="I82" s="144"/>
    </row>
    <row r="83" spans="6:9" x14ac:dyDescent="0.2">
      <c r="F83" s="142"/>
      <c r="G83" s="143"/>
      <c r="H83" s="143"/>
      <c r="I83" s="144"/>
    </row>
  </sheetData>
  <mergeCells count="4">
    <mergeCell ref="A1:B1"/>
    <mergeCell ref="A2:B2"/>
    <mergeCell ref="G2:I2"/>
    <mergeCell ref="H32:I32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CZ252"/>
  <sheetViews>
    <sheetView showGridLines="0" showZeros="0" tabSelected="1" workbookViewId="0">
      <selection activeCell="F8" sqref="F8"/>
    </sheetView>
  </sheetViews>
  <sheetFormatPr defaultRowHeight="12.75" x14ac:dyDescent="0.2"/>
  <cols>
    <col min="1" max="1" width="4.42578125" style="145" customWidth="1"/>
    <col min="2" max="2" width="11.5703125" style="145" customWidth="1"/>
    <col min="3" max="3" width="40.42578125" style="145" customWidth="1"/>
    <col min="4" max="4" width="5.5703125" style="145" customWidth="1"/>
    <col min="5" max="5" width="8.5703125" style="193" customWidth="1"/>
    <col min="6" max="6" width="9.85546875" style="145" customWidth="1"/>
    <col min="7" max="7" width="13.85546875" style="145" customWidth="1"/>
    <col min="8" max="11" width="9.140625" style="145"/>
    <col min="12" max="12" width="75.42578125" style="145" customWidth="1"/>
    <col min="13" max="13" width="45.28515625" style="145" customWidth="1"/>
    <col min="14" max="16384" width="9.140625" style="145"/>
  </cols>
  <sheetData>
    <row r="1" spans="1:104" ht="15.75" x14ac:dyDescent="0.25">
      <c r="A1" s="225" t="s">
        <v>74</v>
      </c>
      <c r="B1" s="225"/>
      <c r="C1" s="225"/>
      <c r="D1" s="225"/>
      <c r="E1" s="225"/>
      <c r="F1" s="225"/>
      <c r="G1" s="225"/>
    </row>
    <row r="2" spans="1:104" ht="14.25" customHeight="1" thickBot="1" x14ac:dyDescent="0.25">
      <c r="A2" s="146"/>
      <c r="B2" s="147"/>
      <c r="C2" s="148"/>
      <c r="D2" s="148"/>
      <c r="E2" s="149"/>
      <c r="F2" s="148"/>
      <c r="G2" s="148"/>
    </row>
    <row r="3" spans="1:104" ht="13.5" thickTop="1" x14ac:dyDescent="0.2">
      <c r="A3" s="214" t="s">
        <v>48</v>
      </c>
      <c r="B3" s="215"/>
      <c r="C3" s="97" t="str">
        <f>CONCATENATE(cislostavby," ",nazevstavby)</f>
        <v>D501 REKONSTRUKCE KOMUNIKACE POD BYTOVKOU, OTASLAVICE</v>
      </c>
      <c r="D3" s="150"/>
      <c r="E3" s="151" t="s">
        <v>61</v>
      </c>
      <c r="F3" s="152">
        <f>Rekapitulace!H1</f>
        <v>0</v>
      </c>
      <c r="G3" s="153"/>
    </row>
    <row r="4" spans="1:104" ht="13.5" thickBot="1" x14ac:dyDescent="0.25">
      <c r="A4" s="226" t="s">
        <v>50</v>
      </c>
      <c r="B4" s="217"/>
      <c r="C4" s="103" t="str">
        <f>CONCATENATE(cisloobjektu," ",nazevobjektu)</f>
        <v xml:space="preserve">1 </v>
      </c>
      <c r="D4" s="154"/>
      <c r="E4" s="227" t="str">
        <f>Rekapitulace!G2</f>
        <v xml:space="preserve"> VČETNĚ SANACE</v>
      </c>
      <c r="F4" s="228"/>
      <c r="G4" s="229"/>
    </row>
    <row r="5" spans="1:104" ht="13.5" thickTop="1" x14ac:dyDescent="0.2">
      <c r="A5" s="155"/>
      <c r="B5" s="146"/>
      <c r="C5" s="146"/>
      <c r="D5" s="146"/>
      <c r="E5" s="156"/>
      <c r="F5" s="146"/>
      <c r="G5" s="157"/>
    </row>
    <row r="6" spans="1:104" x14ac:dyDescent="0.2">
      <c r="A6" s="158" t="s">
        <v>62</v>
      </c>
      <c r="B6" s="159" t="s">
        <v>63</v>
      </c>
      <c r="C6" s="159" t="s">
        <v>64</v>
      </c>
      <c r="D6" s="159" t="s">
        <v>65</v>
      </c>
      <c r="E6" s="160" t="s">
        <v>66</v>
      </c>
      <c r="F6" s="159" t="s">
        <v>67</v>
      </c>
      <c r="G6" s="161" t="s">
        <v>68</v>
      </c>
    </row>
    <row r="7" spans="1:104" x14ac:dyDescent="0.2">
      <c r="A7" s="162" t="s">
        <v>69</v>
      </c>
      <c r="B7" s="163" t="s">
        <v>70</v>
      </c>
      <c r="C7" s="164" t="s">
        <v>71</v>
      </c>
      <c r="D7" s="165"/>
      <c r="E7" s="166"/>
      <c r="F7" s="166"/>
      <c r="G7" s="167"/>
      <c r="H7" s="168"/>
      <c r="I7" s="168"/>
      <c r="O7" s="169">
        <v>1</v>
      </c>
    </row>
    <row r="8" spans="1:104" x14ac:dyDescent="0.2">
      <c r="A8" s="170">
        <v>1</v>
      </c>
      <c r="B8" s="171" t="s">
        <v>78</v>
      </c>
      <c r="C8" s="172" t="s">
        <v>79</v>
      </c>
      <c r="D8" s="173" t="s">
        <v>80</v>
      </c>
      <c r="E8" s="174">
        <v>19.5</v>
      </c>
      <c r="F8" s="174">
        <v>0</v>
      </c>
      <c r="G8" s="175">
        <f>E8*F8</f>
        <v>0</v>
      </c>
      <c r="O8" s="169">
        <v>2</v>
      </c>
      <c r="AA8" s="145">
        <v>1</v>
      </c>
      <c r="AB8" s="145">
        <v>1</v>
      </c>
      <c r="AC8" s="145">
        <v>1</v>
      </c>
      <c r="AZ8" s="145">
        <v>1</v>
      </c>
      <c r="BA8" s="145">
        <f>IF(AZ8=1,G8,0)</f>
        <v>0</v>
      </c>
      <c r="BB8" s="145">
        <f>IF(AZ8=2,G8,0)</f>
        <v>0</v>
      </c>
      <c r="BC8" s="145">
        <f>IF(AZ8=3,G8,0)</f>
        <v>0</v>
      </c>
      <c r="BD8" s="145">
        <f>IF(AZ8=4,G8,0)</f>
        <v>0</v>
      </c>
      <c r="BE8" s="145">
        <f>IF(AZ8=5,G8,0)</f>
        <v>0</v>
      </c>
      <c r="CA8" s="176">
        <v>1</v>
      </c>
      <c r="CB8" s="176">
        <v>1</v>
      </c>
      <c r="CZ8" s="145">
        <v>0</v>
      </c>
    </row>
    <row r="9" spans="1:104" x14ac:dyDescent="0.2">
      <c r="A9" s="177"/>
      <c r="B9" s="179"/>
      <c r="C9" s="223" t="s">
        <v>81</v>
      </c>
      <c r="D9" s="224"/>
      <c r="E9" s="180">
        <v>19.5</v>
      </c>
      <c r="F9" s="181"/>
      <c r="G9" s="182"/>
      <c r="M9" s="178" t="s">
        <v>81</v>
      </c>
      <c r="O9" s="169"/>
    </row>
    <row r="10" spans="1:104" x14ac:dyDescent="0.2">
      <c r="A10" s="170">
        <v>2</v>
      </c>
      <c r="B10" s="171" t="s">
        <v>82</v>
      </c>
      <c r="C10" s="172" t="s">
        <v>83</v>
      </c>
      <c r="D10" s="173" t="s">
        <v>80</v>
      </c>
      <c r="E10" s="174">
        <v>12</v>
      </c>
      <c r="F10" s="174">
        <v>0</v>
      </c>
      <c r="G10" s="175">
        <f>E10*F10</f>
        <v>0</v>
      </c>
      <c r="O10" s="169">
        <v>2</v>
      </c>
      <c r="AA10" s="145">
        <v>1</v>
      </c>
      <c r="AB10" s="145">
        <v>1</v>
      </c>
      <c r="AC10" s="145">
        <v>1</v>
      </c>
      <c r="AZ10" s="145">
        <v>1</v>
      </c>
      <c r="BA10" s="145">
        <f>IF(AZ10=1,G10,0)</f>
        <v>0</v>
      </c>
      <c r="BB10" s="145">
        <f>IF(AZ10=2,G10,0)</f>
        <v>0</v>
      </c>
      <c r="BC10" s="145">
        <f>IF(AZ10=3,G10,0)</f>
        <v>0</v>
      </c>
      <c r="BD10" s="145">
        <f>IF(AZ10=4,G10,0)</f>
        <v>0</v>
      </c>
      <c r="BE10" s="145">
        <f>IF(AZ10=5,G10,0)</f>
        <v>0</v>
      </c>
      <c r="CA10" s="176">
        <v>1</v>
      </c>
      <c r="CB10" s="176">
        <v>1</v>
      </c>
      <c r="CZ10" s="145">
        <v>0</v>
      </c>
    </row>
    <row r="11" spans="1:104" x14ac:dyDescent="0.2">
      <c r="A11" s="170">
        <v>3</v>
      </c>
      <c r="B11" s="171" t="s">
        <v>84</v>
      </c>
      <c r="C11" s="172" t="s">
        <v>85</v>
      </c>
      <c r="D11" s="173" t="s">
        <v>80</v>
      </c>
      <c r="E11" s="174">
        <v>31.5</v>
      </c>
      <c r="F11" s="174">
        <v>0</v>
      </c>
      <c r="G11" s="175">
        <f>E11*F11</f>
        <v>0</v>
      </c>
      <c r="O11" s="169">
        <v>2</v>
      </c>
      <c r="AA11" s="145">
        <v>1</v>
      </c>
      <c r="AB11" s="145">
        <v>1</v>
      </c>
      <c r="AC11" s="145">
        <v>1</v>
      </c>
      <c r="AZ11" s="145">
        <v>1</v>
      </c>
      <c r="BA11" s="145">
        <f>IF(AZ11=1,G11,0)</f>
        <v>0</v>
      </c>
      <c r="BB11" s="145">
        <f>IF(AZ11=2,G11,0)</f>
        <v>0</v>
      </c>
      <c r="BC11" s="145">
        <f>IF(AZ11=3,G11,0)</f>
        <v>0</v>
      </c>
      <c r="BD11" s="145">
        <f>IF(AZ11=4,G11,0)</f>
        <v>0</v>
      </c>
      <c r="BE11" s="145">
        <f>IF(AZ11=5,G11,0)</f>
        <v>0</v>
      </c>
      <c r="CA11" s="176">
        <v>1</v>
      </c>
      <c r="CB11" s="176">
        <v>1</v>
      </c>
      <c r="CZ11" s="145">
        <v>0</v>
      </c>
    </row>
    <row r="12" spans="1:104" x14ac:dyDescent="0.2">
      <c r="A12" s="177"/>
      <c r="B12" s="179"/>
      <c r="C12" s="223" t="s">
        <v>81</v>
      </c>
      <c r="D12" s="224"/>
      <c r="E12" s="180">
        <v>19.5</v>
      </c>
      <c r="F12" s="181"/>
      <c r="G12" s="182"/>
      <c r="M12" s="178" t="s">
        <v>81</v>
      </c>
      <c r="O12" s="169"/>
    </row>
    <row r="13" spans="1:104" x14ac:dyDescent="0.2">
      <c r="A13" s="177"/>
      <c r="B13" s="179"/>
      <c r="C13" s="223" t="s">
        <v>86</v>
      </c>
      <c r="D13" s="224"/>
      <c r="E13" s="180">
        <v>12</v>
      </c>
      <c r="F13" s="181"/>
      <c r="G13" s="182"/>
      <c r="M13" s="178">
        <v>12</v>
      </c>
      <c r="O13" s="169"/>
    </row>
    <row r="14" spans="1:104" x14ac:dyDescent="0.2">
      <c r="A14" s="170">
        <v>4</v>
      </c>
      <c r="B14" s="171" t="s">
        <v>87</v>
      </c>
      <c r="C14" s="172" t="s">
        <v>88</v>
      </c>
      <c r="D14" s="173" t="s">
        <v>80</v>
      </c>
      <c r="E14" s="174">
        <v>784.54399999999998</v>
      </c>
      <c r="F14" s="174">
        <v>0</v>
      </c>
      <c r="G14" s="175">
        <f>E14*F14</f>
        <v>0</v>
      </c>
      <c r="O14" s="169">
        <v>2</v>
      </c>
      <c r="AA14" s="145">
        <v>1</v>
      </c>
      <c r="AB14" s="145">
        <v>1</v>
      </c>
      <c r="AC14" s="145">
        <v>1</v>
      </c>
      <c r="AZ14" s="145">
        <v>1</v>
      </c>
      <c r="BA14" s="145">
        <f>IF(AZ14=1,G14,0)</f>
        <v>0</v>
      </c>
      <c r="BB14" s="145">
        <f>IF(AZ14=2,G14,0)</f>
        <v>0</v>
      </c>
      <c r="BC14" s="145">
        <f>IF(AZ14=3,G14,0)</f>
        <v>0</v>
      </c>
      <c r="BD14" s="145">
        <f>IF(AZ14=4,G14,0)</f>
        <v>0</v>
      </c>
      <c r="BE14" s="145">
        <f>IF(AZ14=5,G14,0)</f>
        <v>0</v>
      </c>
      <c r="CA14" s="176">
        <v>1</v>
      </c>
      <c r="CB14" s="176">
        <v>1</v>
      </c>
      <c r="CZ14" s="145">
        <v>0</v>
      </c>
    </row>
    <row r="15" spans="1:104" x14ac:dyDescent="0.2">
      <c r="A15" s="177"/>
      <c r="B15" s="179"/>
      <c r="C15" s="223" t="s">
        <v>89</v>
      </c>
      <c r="D15" s="224"/>
      <c r="E15" s="180">
        <v>624</v>
      </c>
      <c r="F15" s="181"/>
      <c r="G15" s="182"/>
      <c r="M15" s="178" t="s">
        <v>89</v>
      </c>
      <c r="O15" s="169"/>
    </row>
    <row r="16" spans="1:104" x14ac:dyDescent="0.2">
      <c r="A16" s="177"/>
      <c r="B16" s="179"/>
      <c r="C16" s="223" t="s">
        <v>90</v>
      </c>
      <c r="D16" s="224"/>
      <c r="E16" s="180">
        <v>160.54400000000001</v>
      </c>
      <c r="F16" s="181"/>
      <c r="G16" s="182"/>
      <c r="M16" s="178" t="s">
        <v>90</v>
      </c>
      <c r="O16" s="169"/>
    </row>
    <row r="17" spans="1:104" x14ac:dyDescent="0.2">
      <c r="A17" s="170">
        <v>5</v>
      </c>
      <c r="B17" s="171" t="s">
        <v>91</v>
      </c>
      <c r="C17" s="172" t="s">
        <v>92</v>
      </c>
      <c r="D17" s="173" t="s">
        <v>80</v>
      </c>
      <c r="E17" s="174">
        <v>598</v>
      </c>
      <c r="F17" s="174">
        <v>0</v>
      </c>
      <c r="G17" s="175">
        <f>E17*F17</f>
        <v>0</v>
      </c>
      <c r="O17" s="169">
        <v>2</v>
      </c>
      <c r="AA17" s="145">
        <v>1</v>
      </c>
      <c r="AB17" s="145">
        <v>1</v>
      </c>
      <c r="AC17" s="145">
        <v>1</v>
      </c>
      <c r="AZ17" s="145">
        <v>1</v>
      </c>
      <c r="BA17" s="145">
        <f>IF(AZ17=1,G17,0)</f>
        <v>0</v>
      </c>
      <c r="BB17" s="145">
        <f>IF(AZ17=2,G17,0)</f>
        <v>0</v>
      </c>
      <c r="BC17" s="145">
        <f>IF(AZ17=3,G17,0)</f>
        <v>0</v>
      </c>
      <c r="BD17" s="145">
        <f>IF(AZ17=4,G17,0)</f>
        <v>0</v>
      </c>
      <c r="BE17" s="145">
        <f>IF(AZ17=5,G17,0)</f>
        <v>0</v>
      </c>
      <c r="CA17" s="176">
        <v>1</v>
      </c>
      <c r="CB17" s="176">
        <v>1</v>
      </c>
      <c r="CZ17" s="145">
        <v>0</v>
      </c>
    </row>
    <row r="18" spans="1:104" x14ac:dyDescent="0.2">
      <c r="A18" s="177"/>
      <c r="B18" s="179"/>
      <c r="C18" s="223" t="s">
        <v>93</v>
      </c>
      <c r="D18" s="224"/>
      <c r="E18" s="180">
        <v>598</v>
      </c>
      <c r="F18" s="181"/>
      <c r="G18" s="182"/>
      <c r="M18" s="178">
        <v>598</v>
      </c>
      <c r="O18" s="169"/>
    </row>
    <row r="19" spans="1:104" x14ac:dyDescent="0.2">
      <c r="A19" s="170">
        <v>6</v>
      </c>
      <c r="B19" s="171" t="s">
        <v>94</v>
      </c>
      <c r="C19" s="172" t="s">
        <v>95</v>
      </c>
      <c r="D19" s="173" t="s">
        <v>80</v>
      </c>
      <c r="E19" s="174">
        <v>11</v>
      </c>
      <c r="F19" s="174">
        <v>0</v>
      </c>
      <c r="G19" s="175">
        <f>E19*F19</f>
        <v>0</v>
      </c>
      <c r="O19" s="169">
        <v>2</v>
      </c>
      <c r="AA19" s="145">
        <v>1</v>
      </c>
      <c r="AB19" s="145">
        <v>0</v>
      </c>
      <c r="AC19" s="145">
        <v>0</v>
      </c>
      <c r="AZ19" s="145">
        <v>1</v>
      </c>
      <c r="BA19" s="145">
        <f>IF(AZ19=1,G19,0)</f>
        <v>0</v>
      </c>
      <c r="BB19" s="145">
        <f>IF(AZ19=2,G19,0)</f>
        <v>0</v>
      </c>
      <c r="BC19" s="145">
        <f>IF(AZ19=3,G19,0)</f>
        <v>0</v>
      </c>
      <c r="BD19" s="145">
        <f>IF(AZ19=4,G19,0)</f>
        <v>0</v>
      </c>
      <c r="BE19" s="145">
        <f>IF(AZ19=5,G19,0)</f>
        <v>0</v>
      </c>
      <c r="CA19" s="176">
        <v>1</v>
      </c>
      <c r="CB19" s="176">
        <v>0</v>
      </c>
      <c r="CZ19" s="145">
        <v>0</v>
      </c>
    </row>
    <row r="20" spans="1:104" x14ac:dyDescent="0.2">
      <c r="A20" s="177"/>
      <c r="B20" s="179"/>
      <c r="C20" s="223" t="s">
        <v>96</v>
      </c>
      <c r="D20" s="224"/>
      <c r="E20" s="180">
        <v>11</v>
      </c>
      <c r="F20" s="181"/>
      <c r="G20" s="182"/>
      <c r="M20" s="178">
        <v>11</v>
      </c>
      <c r="O20" s="169"/>
    </row>
    <row r="21" spans="1:104" x14ac:dyDescent="0.2">
      <c r="A21" s="170">
        <v>7</v>
      </c>
      <c r="B21" s="171" t="s">
        <v>97</v>
      </c>
      <c r="C21" s="172" t="s">
        <v>98</v>
      </c>
      <c r="D21" s="173" t="s">
        <v>99</v>
      </c>
      <c r="E21" s="174">
        <v>171</v>
      </c>
      <c r="F21" s="174">
        <v>0</v>
      </c>
      <c r="G21" s="175">
        <f>E21*F21</f>
        <v>0</v>
      </c>
      <c r="O21" s="169">
        <v>2</v>
      </c>
      <c r="AA21" s="145">
        <v>1</v>
      </c>
      <c r="AB21" s="145">
        <v>1</v>
      </c>
      <c r="AC21" s="145">
        <v>1</v>
      </c>
      <c r="AZ21" s="145">
        <v>1</v>
      </c>
      <c r="BA21" s="145">
        <f>IF(AZ21=1,G21,0)</f>
        <v>0</v>
      </c>
      <c r="BB21" s="145">
        <f>IF(AZ21=2,G21,0)</f>
        <v>0</v>
      </c>
      <c r="BC21" s="145">
        <f>IF(AZ21=3,G21,0)</f>
        <v>0</v>
      </c>
      <c r="BD21" s="145">
        <f>IF(AZ21=4,G21,0)</f>
        <v>0</v>
      </c>
      <c r="BE21" s="145">
        <f>IF(AZ21=5,G21,0)</f>
        <v>0</v>
      </c>
      <c r="CA21" s="176">
        <v>1</v>
      </c>
      <c r="CB21" s="176">
        <v>1</v>
      </c>
      <c r="CZ21" s="145">
        <v>0</v>
      </c>
    </row>
    <row r="22" spans="1:104" x14ac:dyDescent="0.2">
      <c r="A22" s="177"/>
      <c r="B22" s="179"/>
      <c r="C22" s="223" t="s">
        <v>100</v>
      </c>
      <c r="D22" s="224"/>
      <c r="E22" s="180">
        <v>171</v>
      </c>
      <c r="F22" s="181"/>
      <c r="G22" s="182"/>
      <c r="M22" s="178" t="s">
        <v>100</v>
      </c>
      <c r="O22" s="169"/>
    </row>
    <row r="23" spans="1:104" x14ac:dyDescent="0.2">
      <c r="A23" s="170">
        <v>8</v>
      </c>
      <c r="B23" s="171" t="s">
        <v>101</v>
      </c>
      <c r="C23" s="172" t="s">
        <v>102</v>
      </c>
      <c r="D23" s="173" t="s">
        <v>103</v>
      </c>
      <c r="E23" s="174">
        <v>410.70179999999999</v>
      </c>
      <c r="F23" s="174">
        <v>0</v>
      </c>
      <c r="G23" s="175">
        <f>E23*F23</f>
        <v>0</v>
      </c>
      <c r="O23" s="169">
        <v>2</v>
      </c>
      <c r="AA23" s="145">
        <v>1</v>
      </c>
      <c r="AB23" s="145">
        <v>1</v>
      </c>
      <c r="AC23" s="145">
        <v>1</v>
      </c>
      <c r="AZ23" s="145">
        <v>1</v>
      </c>
      <c r="BA23" s="145">
        <f>IF(AZ23=1,G23,0)</f>
        <v>0</v>
      </c>
      <c r="BB23" s="145">
        <f>IF(AZ23=2,G23,0)</f>
        <v>0</v>
      </c>
      <c r="BC23" s="145">
        <f>IF(AZ23=3,G23,0)</f>
        <v>0</v>
      </c>
      <c r="BD23" s="145">
        <f>IF(AZ23=4,G23,0)</f>
        <v>0</v>
      </c>
      <c r="BE23" s="145">
        <f>IF(AZ23=5,G23,0)</f>
        <v>0</v>
      </c>
      <c r="CA23" s="176">
        <v>1</v>
      </c>
      <c r="CB23" s="176">
        <v>1</v>
      </c>
      <c r="CZ23" s="145">
        <v>0</v>
      </c>
    </row>
    <row r="24" spans="1:104" x14ac:dyDescent="0.2">
      <c r="A24" s="177"/>
      <c r="B24" s="179"/>
      <c r="C24" s="223" t="s">
        <v>104</v>
      </c>
      <c r="D24" s="224"/>
      <c r="E24" s="180">
        <v>64.296000000000006</v>
      </c>
      <c r="F24" s="181"/>
      <c r="G24" s="182"/>
      <c r="M24" s="178" t="s">
        <v>104</v>
      </c>
      <c r="O24" s="169"/>
    </row>
    <row r="25" spans="1:104" x14ac:dyDescent="0.2">
      <c r="A25" s="177"/>
      <c r="B25" s="179"/>
      <c r="C25" s="223" t="s">
        <v>105</v>
      </c>
      <c r="D25" s="224"/>
      <c r="E25" s="180">
        <v>564.86879999999996</v>
      </c>
      <c r="F25" s="181"/>
      <c r="G25" s="182"/>
      <c r="M25" s="178" t="s">
        <v>105</v>
      </c>
      <c r="O25" s="169"/>
    </row>
    <row r="26" spans="1:104" x14ac:dyDescent="0.2">
      <c r="A26" s="177"/>
      <c r="B26" s="179"/>
      <c r="C26" s="223" t="s">
        <v>106</v>
      </c>
      <c r="D26" s="224"/>
      <c r="E26" s="180">
        <v>1.62</v>
      </c>
      <c r="F26" s="181"/>
      <c r="G26" s="182"/>
      <c r="M26" s="178" t="s">
        <v>106</v>
      </c>
      <c r="O26" s="169"/>
    </row>
    <row r="27" spans="1:104" x14ac:dyDescent="0.2">
      <c r="A27" s="177"/>
      <c r="B27" s="179"/>
      <c r="C27" s="223" t="s">
        <v>107</v>
      </c>
      <c r="D27" s="224"/>
      <c r="E27" s="180">
        <v>-156.90799999999999</v>
      </c>
      <c r="F27" s="181"/>
      <c r="G27" s="182"/>
      <c r="M27" s="178" t="s">
        <v>107</v>
      </c>
      <c r="O27" s="169"/>
    </row>
    <row r="28" spans="1:104" x14ac:dyDescent="0.2">
      <c r="A28" s="177"/>
      <c r="B28" s="179"/>
      <c r="C28" s="223" t="s">
        <v>108</v>
      </c>
      <c r="D28" s="224"/>
      <c r="E28" s="180">
        <v>-0.97499999999999998</v>
      </c>
      <c r="F28" s="181"/>
      <c r="G28" s="182"/>
      <c r="M28" s="178" t="s">
        <v>108</v>
      </c>
      <c r="O28" s="169"/>
    </row>
    <row r="29" spans="1:104" x14ac:dyDescent="0.2">
      <c r="A29" s="177"/>
      <c r="B29" s="179"/>
      <c r="C29" s="223" t="s">
        <v>109</v>
      </c>
      <c r="D29" s="224"/>
      <c r="E29" s="180">
        <v>-2.4</v>
      </c>
      <c r="F29" s="181"/>
      <c r="G29" s="182"/>
      <c r="M29" s="178" t="s">
        <v>109</v>
      </c>
      <c r="O29" s="169"/>
    </row>
    <row r="30" spans="1:104" x14ac:dyDescent="0.2">
      <c r="A30" s="177"/>
      <c r="B30" s="179"/>
      <c r="C30" s="223" t="s">
        <v>110</v>
      </c>
      <c r="D30" s="224"/>
      <c r="E30" s="180">
        <v>-59.8</v>
      </c>
      <c r="F30" s="181"/>
      <c r="G30" s="182"/>
      <c r="M30" s="178" t="s">
        <v>110</v>
      </c>
      <c r="O30" s="169"/>
    </row>
    <row r="31" spans="1:104" x14ac:dyDescent="0.2">
      <c r="A31" s="170">
        <v>9</v>
      </c>
      <c r="B31" s="171" t="s">
        <v>111</v>
      </c>
      <c r="C31" s="172" t="s">
        <v>112</v>
      </c>
      <c r="D31" s="173" t="s">
        <v>103</v>
      </c>
      <c r="E31" s="174">
        <v>410.70179999999999</v>
      </c>
      <c r="F31" s="174">
        <v>0</v>
      </c>
      <c r="G31" s="175">
        <f>E31*F31</f>
        <v>0</v>
      </c>
      <c r="O31" s="169">
        <v>2</v>
      </c>
      <c r="AA31" s="145">
        <v>1</v>
      </c>
      <c r="AB31" s="145">
        <v>1</v>
      </c>
      <c r="AC31" s="145">
        <v>1</v>
      </c>
      <c r="AZ31" s="145">
        <v>1</v>
      </c>
      <c r="BA31" s="145">
        <f>IF(AZ31=1,G31,0)</f>
        <v>0</v>
      </c>
      <c r="BB31" s="145">
        <f>IF(AZ31=2,G31,0)</f>
        <v>0</v>
      </c>
      <c r="BC31" s="145">
        <f>IF(AZ31=3,G31,0)</f>
        <v>0</v>
      </c>
      <c r="BD31" s="145">
        <f>IF(AZ31=4,G31,0)</f>
        <v>0</v>
      </c>
      <c r="BE31" s="145">
        <f>IF(AZ31=5,G31,0)</f>
        <v>0</v>
      </c>
      <c r="CA31" s="176">
        <v>1</v>
      </c>
      <c r="CB31" s="176">
        <v>1</v>
      </c>
      <c r="CZ31" s="145">
        <v>0</v>
      </c>
    </row>
    <row r="32" spans="1:104" x14ac:dyDescent="0.2">
      <c r="A32" s="177"/>
      <c r="B32" s="179"/>
      <c r="C32" s="223" t="s">
        <v>104</v>
      </c>
      <c r="D32" s="224"/>
      <c r="E32" s="180">
        <v>64.296000000000006</v>
      </c>
      <c r="F32" s="181"/>
      <c r="G32" s="182"/>
      <c r="M32" s="178" t="s">
        <v>104</v>
      </c>
      <c r="O32" s="169"/>
    </row>
    <row r="33" spans="1:104" x14ac:dyDescent="0.2">
      <c r="A33" s="177"/>
      <c r="B33" s="179"/>
      <c r="C33" s="223" t="s">
        <v>105</v>
      </c>
      <c r="D33" s="224"/>
      <c r="E33" s="180">
        <v>564.86879999999996</v>
      </c>
      <c r="F33" s="181"/>
      <c r="G33" s="182"/>
      <c r="M33" s="178" t="s">
        <v>105</v>
      </c>
      <c r="O33" s="169"/>
    </row>
    <row r="34" spans="1:104" x14ac:dyDescent="0.2">
      <c r="A34" s="177"/>
      <c r="B34" s="179"/>
      <c r="C34" s="223" t="s">
        <v>106</v>
      </c>
      <c r="D34" s="224"/>
      <c r="E34" s="180">
        <v>1.62</v>
      </c>
      <c r="F34" s="181"/>
      <c r="G34" s="182"/>
      <c r="M34" s="178" t="s">
        <v>106</v>
      </c>
      <c r="O34" s="169"/>
    </row>
    <row r="35" spans="1:104" x14ac:dyDescent="0.2">
      <c r="A35" s="177"/>
      <c r="B35" s="179"/>
      <c r="C35" s="223" t="s">
        <v>107</v>
      </c>
      <c r="D35" s="224"/>
      <c r="E35" s="180">
        <v>-156.90799999999999</v>
      </c>
      <c r="F35" s="181"/>
      <c r="G35" s="182"/>
      <c r="M35" s="178" t="s">
        <v>107</v>
      </c>
      <c r="O35" s="169"/>
    </row>
    <row r="36" spans="1:104" x14ac:dyDescent="0.2">
      <c r="A36" s="177"/>
      <c r="B36" s="179"/>
      <c r="C36" s="223" t="s">
        <v>108</v>
      </c>
      <c r="D36" s="224"/>
      <c r="E36" s="180">
        <v>-0.97499999999999998</v>
      </c>
      <c r="F36" s="181"/>
      <c r="G36" s="182"/>
      <c r="M36" s="178" t="s">
        <v>108</v>
      </c>
      <c r="O36" s="169"/>
    </row>
    <row r="37" spans="1:104" x14ac:dyDescent="0.2">
      <c r="A37" s="177"/>
      <c r="B37" s="179"/>
      <c r="C37" s="223" t="s">
        <v>109</v>
      </c>
      <c r="D37" s="224"/>
      <c r="E37" s="180">
        <v>-2.4</v>
      </c>
      <c r="F37" s="181"/>
      <c r="G37" s="182"/>
      <c r="M37" s="178" t="s">
        <v>109</v>
      </c>
      <c r="O37" s="169"/>
    </row>
    <row r="38" spans="1:104" x14ac:dyDescent="0.2">
      <c r="A38" s="177"/>
      <c r="B38" s="179"/>
      <c r="C38" s="223" t="s">
        <v>110</v>
      </c>
      <c r="D38" s="224"/>
      <c r="E38" s="180">
        <v>-59.8</v>
      </c>
      <c r="F38" s="181"/>
      <c r="G38" s="182"/>
      <c r="M38" s="178" t="s">
        <v>110</v>
      </c>
      <c r="O38" s="169"/>
    </row>
    <row r="39" spans="1:104" x14ac:dyDescent="0.2">
      <c r="A39" s="170">
        <v>10</v>
      </c>
      <c r="B39" s="171" t="s">
        <v>111</v>
      </c>
      <c r="C39" s="172" t="s">
        <v>112</v>
      </c>
      <c r="D39" s="173" t="s">
        <v>103</v>
      </c>
      <c r="E39" s="174">
        <v>147.3288</v>
      </c>
      <c r="F39" s="174">
        <v>0</v>
      </c>
      <c r="G39" s="175">
        <f>E39*F39</f>
        <v>0</v>
      </c>
      <c r="O39" s="169">
        <v>2</v>
      </c>
      <c r="AA39" s="145">
        <v>1</v>
      </c>
      <c r="AB39" s="145">
        <v>1</v>
      </c>
      <c r="AC39" s="145">
        <v>1</v>
      </c>
      <c r="AZ39" s="145">
        <v>1</v>
      </c>
      <c r="BA39" s="145">
        <f>IF(AZ39=1,G39,0)</f>
        <v>0</v>
      </c>
      <c r="BB39" s="145">
        <f>IF(AZ39=2,G39,0)</f>
        <v>0</v>
      </c>
      <c r="BC39" s="145">
        <f>IF(AZ39=3,G39,0)</f>
        <v>0</v>
      </c>
      <c r="BD39" s="145">
        <f>IF(AZ39=4,G39,0)</f>
        <v>0</v>
      </c>
      <c r="BE39" s="145">
        <f>IF(AZ39=5,G39,0)</f>
        <v>0</v>
      </c>
      <c r="CA39" s="176">
        <v>1</v>
      </c>
      <c r="CB39" s="176">
        <v>1</v>
      </c>
      <c r="CZ39" s="145">
        <v>0</v>
      </c>
    </row>
    <row r="40" spans="1:104" x14ac:dyDescent="0.2">
      <c r="A40" s="177"/>
      <c r="B40" s="179"/>
      <c r="C40" s="223" t="s">
        <v>113</v>
      </c>
      <c r="D40" s="224"/>
      <c r="E40" s="180">
        <v>36.96</v>
      </c>
      <c r="F40" s="181"/>
      <c r="G40" s="182"/>
      <c r="M40" s="178" t="s">
        <v>113</v>
      </c>
      <c r="O40" s="169"/>
    </row>
    <row r="41" spans="1:104" x14ac:dyDescent="0.2">
      <c r="A41" s="177"/>
      <c r="B41" s="179"/>
      <c r="C41" s="223" t="s">
        <v>114</v>
      </c>
      <c r="D41" s="224"/>
      <c r="E41" s="180">
        <v>329.5068</v>
      </c>
      <c r="F41" s="181"/>
      <c r="G41" s="182"/>
      <c r="M41" s="178" t="s">
        <v>114</v>
      </c>
      <c r="O41" s="169"/>
    </row>
    <row r="42" spans="1:104" x14ac:dyDescent="0.2">
      <c r="A42" s="177"/>
      <c r="B42" s="179"/>
      <c r="C42" s="223" t="s">
        <v>115</v>
      </c>
      <c r="D42" s="224"/>
      <c r="E42" s="180">
        <v>0.94499999999999995</v>
      </c>
      <c r="F42" s="181"/>
      <c r="G42" s="182"/>
      <c r="M42" s="178" t="s">
        <v>115</v>
      </c>
      <c r="O42" s="169"/>
    </row>
    <row r="43" spans="1:104" x14ac:dyDescent="0.2">
      <c r="A43" s="177"/>
      <c r="B43" s="179"/>
      <c r="C43" s="223" t="s">
        <v>107</v>
      </c>
      <c r="D43" s="224"/>
      <c r="E43" s="180">
        <v>-156.90799999999999</v>
      </c>
      <c r="F43" s="181"/>
      <c r="G43" s="182"/>
      <c r="M43" s="178" t="s">
        <v>107</v>
      </c>
      <c r="O43" s="169"/>
    </row>
    <row r="44" spans="1:104" x14ac:dyDescent="0.2">
      <c r="A44" s="177"/>
      <c r="B44" s="179"/>
      <c r="C44" s="223" t="s">
        <v>108</v>
      </c>
      <c r="D44" s="224"/>
      <c r="E44" s="180">
        <v>-0.97499999999999998</v>
      </c>
      <c r="F44" s="181"/>
      <c r="G44" s="182"/>
      <c r="M44" s="178" t="s">
        <v>108</v>
      </c>
      <c r="O44" s="169"/>
    </row>
    <row r="45" spans="1:104" x14ac:dyDescent="0.2">
      <c r="A45" s="177"/>
      <c r="B45" s="179"/>
      <c r="C45" s="223" t="s">
        <v>109</v>
      </c>
      <c r="D45" s="224"/>
      <c r="E45" s="180">
        <v>-2.4</v>
      </c>
      <c r="F45" s="181"/>
      <c r="G45" s="182"/>
      <c r="M45" s="178" t="s">
        <v>109</v>
      </c>
      <c r="O45" s="169"/>
    </row>
    <row r="46" spans="1:104" x14ac:dyDescent="0.2">
      <c r="A46" s="177"/>
      <c r="B46" s="179"/>
      <c r="C46" s="223" t="s">
        <v>110</v>
      </c>
      <c r="D46" s="224"/>
      <c r="E46" s="180">
        <v>-59.8</v>
      </c>
      <c r="F46" s="181"/>
      <c r="G46" s="182"/>
      <c r="M46" s="178" t="s">
        <v>110</v>
      </c>
      <c r="O46" s="169"/>
    </row>
    <row r="47" spans="1:104" x14ac:dyDescent="0.2">
      <c r="A47" s="170">
        <v>11</v>
      </c>
      <c r="B47" s="171" t="s">
        <v>116</v>
      </c>
      <c r="C47" s="172" t="s">
        <v>117</v>
      </c>
      <c r="D47" s="173" t="s">
        <v>103</v>
      </c>
      <c r="E47" s="174">
        <v>49.92</v>
      </c>
      <c r="F47" s="174">
        <v>0</v>
      </c>
      <c r="G47" s="175">
        <f>E47*F47</f>
        <v>0</v>
      </c>
      <c r="O47" s="169">
        <v>2</v>
      </c>
      <c r="AA47" s="145">
        <v>1</v>
      </c>
      <c r="AB47" s="145">
        <v>1</v>
      </c>
      <c r="AC47" s="145">
        <v>1</v>
      </c>
      <c r="AZ47" s="145">
        <v>1</v>
      </c>
      <c r="BA47" s="145">
        <f>IF(AZ47=1,G47,0)</f>
        <v>0</v>
      </c>
      <c r="BB47" s="145">
        <f>IF(AZ47=2,G47,0)</f>
        <v>0</v>
      </c>
      <c r="BC47" s="145">
        <f>IF(AZ47=3,G47,0)</f>
        <v>0</v>
      </c>
      <c r="BD47" s="145">
        <f>IF(AZ47=4,G47,0)</f>
        <v>0</v>
      </c>
      <c r="BE47" s="145">
        <f>IF(AZ47=5,G47,0)</f>
        <v>0</v>
      </c>
      <c r="CA47" s="176">
        <v>1</v>
      </c>
      <c r="CB47" s="176">
        <v>1</v>
      </c>
      <c r="CZ47" s="145">
        <v>0</v>
      </c>
    </row>
    <row r="48" spans="1:104" x14ac:dyDescent="0.2">
      <c r="A48" s="177"/>
      <c r="B48" s="179"/>
      <c r="C48" s="223" t="s">
        <v>300</v>
      </c>
      <c r="D48" s="224"/>
      <c r="E48" s="180">
        <v>49.92</v>
      </c>
      <c r="F48" s="181"/>
      <c r="G48" s="182"/>
      <c r="M48" s="178" t="s">
        <v>118</v>
      </c>
      <c r="O48" s="169"/>
    </row>
    <row r="49" spans="1:104" x14ac:dyDescent="0.2">
      <c r="A49" s="170">
        <v>12</v>
      </c>
      <c r="B49" s="171" t="s">
        <v>119</v>
      </c>
      <c r="C49" s="172" t="s">
        <v>120</v>
      </c>
      <c r="D49" s="173" t="s">
        <v>103</v>
      </c>
      <c r="E49" s="174">
        <v>49.92</v>
      </c>
      <c r="F49" s="174">
        <v>0</v>
      </c>
      <c r="G49" s="175">
        <f>E49*F49</f>
        <v>0</v>
      </c>
      <c r="O49" s="169">
        <v>2</v>
      </c>
      <c r="AA49" s="145">
        <v>1</v>
      </c>
      <c r="AB49" s="145">
        <v>1</v>
      </c>
      <c r="AC49" s="145">
        <v>1</v>
      </c>
      <c r="AZ49" s="145">
        <v>1</v>
      </c>
      <c r="BA49" s="145">
        <f>IF(AZ49=1,G49,0)</f>
        <v>0</v>
      </c>
      <c r="BB49" s="145">
        <f>IF(AZ49=2,G49,0)</f>
        <v>0</v>
      </c>
      <c r="BC49" s="145">
        <f>IF(AZ49=3,G49,0)</f>
        <v>0</v>
      </c>
      <c r="BD49" s="145">
        <f>IF(AZ49=4,G49,0)</f>
        <v>0</v>
      </c>
      <c r="BE49" s="145">
        <f>IF(AZ49=5,G49,0)</f>
        <v>0</v>
      </c>
      <c r="CA49" s="176">
        <v>1</v>
      </c>
      <c r="CB49" s="176">
        <v>1</v>
      </c>
      <c r="CZ49" s="145">
        <v>0</v>
      </c>
    </row>
    <row r="50" spans="1:104" x14ac:dyDescent="0.2">
      <c r="A50" s="177"/>
      <c r="B50" s="179"/>
      <c r="C50" s="223" t="s">
        <v>300</v>
      </c>
      <c r="D50" s="224"/>
      <c r="E50" s="180">
        <v>49.92</v>
      </c>
      <c r="F50" s="181"/>
      <c r="G50" s="182"/>
      <c r="M50" s="178" t="s">
        <v>118</v>
      </c>
      <c r="O50" s="169"/>
    </row>
    <row r="51" spans="1:104" x14ac:dyDescent="0.2">
      <c r="A51" s="170">
        <v>13</v>
      </c>
      <c r="B51" s="171" t="s">
        <v>121</v>
      </c>
      <c r="C51" s="172" t="s">
        <v>122</v>
      </c>
      <c r="D51" s="173" t="s">
        <v>103</v>
      </c>
      <c r="E51" s="174">
        <v>40.136000000000003</v>
      </c>
      <c r="F51" s="174">
        <v>0</v>
      </c>
      <c r="G51" s="175">
        <f>E51*F51</f>
        <v>0</v>
      </c>
      <c r="O51" s="169">
        <v>2</v>
      </c>
      <c r="AA51" s="145">
        <v>1</v>
      </c>
      <c r="AB51" s="145">
        <v>1</v>
      </c>
      <c r="AC51" s="145">
        <v>1</v>
      </c>
      <c r="AZ51" s="145">
        <v>1</v>
      </c>
      <c r="BA51" s="145">
        <f>IF(AZ51=1,G51,0)</f>
        <v>0</v>
      </c>
      <c r="BB51" s="145">
        <f>IF(AZ51=2,G51,0)</f>
        <v>0</v>
      </c>
      <c r="BC51" s="145">
        <f>IF(AZ51=3,G51,0)</f>
        <v>0</v>
      </c>
      <c r="BD51" s="145">
        <f>IF(AZ51=4,G51,0)</f>
        <v>0</v>
      </c>
      <c r="BE51" s="145">
        <f>IF(AZ51=5,G51,0)</f>
        <v>0</v>
      </c>
      <c r="CA51" s="176">
        <v>1</v>
      </c>
      <c r="CB51" s="176">
        <v>1</v>
      </c>
      <c r="CZ51" s="145">
        <v>0</v>
      </c>
    </row>
    <row r="52" spans="1:104" x14ac:dyDescent="0.2">
      <c r="A52" s="177"/>
      <c r="B52" s="179"/>
      <c r="C52" s="223" t="s">
        <v>123</v>
      </c>
      <c r="D52" s="224"/>
      <c r="E52" s="180">
        <v>31.536000000000001</v>
      </c>
      <c r="F52" s="181"/>
      <c r="G52" s="182"/>
      <c r="M52" s="178" t="s">
        <v>123</v>
      </c>
      <c r="O52" s="169"/>
    </row>
    <row r="53" spans="1:104" x14ac:dyDescent="0.2">
      <c r="A53" s="177"/>
      <c r="B53" s="179"/>
      <c r="C53" s="223" t="s">
        <v>124</v>
      </c>
      <c r="D53" s="224"/>
      <c r="E53" s="180">
        <v>8.6</v>
      </c>
      <c r="F53" s="181"/>
      <c r="G53" s="182"/>
      <c r="M53" s="178" t="s">
        <v>124</v>
      </c>
      <c r="O53" s="169"/>
    </row>
    <row r="54" spans="1:104" x14ac:dyDescent="0.2">
      <c r="A54" s="170">
        <v>14</v>
      </c>
      <c r="B54" s="171" t="s">
        <v>125</v>
      </c>
      <c r="C54" s="172" t="s">
        <v>126</v>
      </c>
      <c r="D54" s="173" t="s">
        <v>103</v>
      </c>
      <c r="E54" s="174">
        <v>416.55</v>
      </c>
      <c r="F54" s="174">
        <v>0</v>
      </c>
      <c r="G54" s="175">
        <f>E54*F54</f>
        <v>0</v>
      </c>
      <c r="O54" s="169">
        <v>2</v>
      </c>
      <c r="AA54" s="145">
        <v>1</v>
      </c>
      <c r="AB54" s="145">
        <v>1</v>
      </c>
      <c r="AC54" s="145">
        <v>1</v>
      </c>
      <c r="AZ54" s="145">
        <v>1</v>
      </c>
      <c r="BA54" s="145">
        <f>IF(AZ54=1,G54,0)</f>
        <v>0</v>
      </c>
      <c r="BB54" s="145">
        <f>IF(AZ54=2,G54,0)</f>
        <v>0</v>
      </c>
      <c r="BC54" s="145">
        <f>IF(AZ54=3,G54,0)</f>
        <v>0</v>
      </c>
      <c r="BD54" s="145">
        <f>IF(AZ54=4,G54,0)</f>
        <v>0</v>
      </c>
      <c r="BE54" s="145">
        <f>IF(AZ54=5,G54,0)</f>
        <v>0</v>
      </c>
      <c r="CA54" s="176">
        <v>1</v>
      </c>
      <c r="CB54" s="176">
        <v>1</v>
      </c>
      <c r="CZ54" s="145">
        <v>0</v>
      </c>
    </row>
    <row r="55" spans="1:104" x14ac:dyDescent="0.2">
      <c r="A55" s="177"/>
      <c r="B55" s="179"/>
      <c r="C55" s="223" t="s">
        <v>127</v>
      </c>
      <c r="D55" s="224"/>
      <c r="E55" s="180">
        <v>410.7</v>
      </c>
      <c r="F55" s="181"/>
      <c r="G55" s="182"/>
      <c r="M55" s="178" t="s">
        <v>127</v>
      </c>
      <c r="O55" s="169"/>
    </row>
    <row r="56" spans="1:104" x14ac:dyDescent="0.2">
      <c r="A56" s="177"/>
      <c r="B56" s="179"/>
      <c r="C56" s="223" t="s">
        <v>300</v>
      </c>
      <c r="D56" s="224"/>
      <c r="E56" s="180">
        <v>49.92</v>
      </c>
      <c r="F56" s="181"/>
      <c r="G56" s="182"/>
      <c r="M56" s="178" t="s">
        <v>118</v>
      </c>
      <c r="O56" s="169"/>
    </row>
    <row r="57" spans="1:104" x14ac:dyDescent="0.2">
      <c r="A57" s="177"/>
      <c r="B57" s="179"/>
      <c r="C57" s="223" t="s">
        <v>301</v>
      </c>
      <c r="D57" s="224"/>
      <c r="E57" s="180">
        <v>-44.07</v>
      </c>
      <c r="F57" s="181"/>
      <c r="G57" s="182"/>
      <c r="M57" s="178" t="s">
        <v>128</v>
      </c>
      <c r="O57" s="169"/>
    </row>
    <row r="58" spans="1:104" x14ac:dyDescent="0.2">
      <c r="A58" s="170">
        <v>15</v>
      </c>
      <c r="B58" s="171" t="s">
        <v>129</v>
      </c>
      <c r="C58" s="172" t="s">
        <v>130</v>
      </c>
      <c r="D58" s="173" t="s">
        <v>103</v>
      </c>
      <c r="E58" s="174">
        <v>2082.75</v>
      </c>
      <c r="F58" s="174">
        <v>0</v>
      </c>
      <c r="G58" s="175">
        <f>E58*F58</f>
        <v>0</v>
      </c>
      <c r="O58" s="169">
        <v>2</v>
      </c>
      <c r="AA58" s="145">
        <v>1</v>
      </c>
      <c r="AB58" s="145">
        <v>1</v>
      </c>
      <c r="AC58" s="145">
        <v>1</v>
      </c>
      <c r="AZ58" s="145">
        <v>1</v>
      </c>
      <c r="BA58" s="145">
        <f>IF(AZ58=1,G58,0)</f>
        <v>0</v>
      </c>
      <c r="BB58" s="145">
        <f>IF(AZ58=2,G58,0)</f>
        <v>0</v>
      </c>
      <c r="BC58" s="145">
        <f>IF(AZ58=3,G58,0)</f>
        <v>0</v>
      </c>
      <c r="BD58" s="145">
        <f>IF(AZ58=4,G58,0)</f>
        <v>0</v>
      </c>
      <c r="BE58" s="145">
        <f>IF(AZ58=5,G58,0)</f>
        <v>0</v>
      </c>
      <c r="CA58" s="176">
        <v>1</v>
      </c>
      <c r="CB58" s="176">
        <v>1</v>
      </c>
      <c r="CZ58" s="145">
        <v>0</v>
      </c>
    </row>
    <row r="59" spans="1:104" x14ac:dyDescent="0.2">
      <c r="A59" s="177"/>
      <c r="B59" s="179"/>
      <c r="C59" s="223" t="s">
        <v>131</v>
      </c>
      <c r="D59" s="224"/>
      <c r="E59" s="180">
        <v>2082.75</v>
      </c>
      <c r="F59" s="181"/>
      <c r="G59" s="182"/>
      <c r="M59" s="178" t="s">
        <v>131</v>
      </c>
      <c r="O59" s="169"/>
    </row>
    <row r="60" spans="1:104" x14ac:dyDescent="0.2">
      <c r="A60" s="170">
        <v>16</v>
      </c>
      <c r="B60" s="171" t="s">
        <v>132</v>
      </c>
      <c r="C60" s="172" t="s">
        <v>133</v>
      </c>
      <c r="D60" s="173" t="s">
        <v>103</v>
      </c>
      <c r="E60" s="174">
        <v>44.07</v>
      </c>
      <c r="F60" s="174">
        <v>0</v>
      </c>
      <c r="G60" s="175">
        <f>E60*F60</f>
        <v>0</v>
      </c>
      <c r="O60" s="169">
        <v>2</v>
      </c>
      <c r="AA60" s="145">
        <v>1</v>
      </c>
      <c r="AB60" s="145">
        <v>1</v>
      </c>
      <c r="AC60" s="145">
        <v>1</v>
      </c>
      <c r="AZ60" s="145">
        <v>1</v>
      </c>
      <c r="BA60" s="145">
        <f>IF(AZ60=1,G60,0)</f>
        <v>0</v>
      </c>
      <c r="BB60" s="145">
        <f>IF(AZ60=2,G60,0)</f>
        <v>0</v>
      </c>
      <c r="BC60" s="145">
        <f>IF(AZ60=3,G60,0)</f>
        <v>0</v>
      </c>
      <c r="BD60" s="145">
        <f>IF(AZ60=4,G60,0)</f>
        <v>0</v>
      </c>
      <c r="BE60" s="145">
        <f>IF(AZ60=5,G60,0)</f>
        <v>0</v>
      </c>
      <c r="CA60" s="176">
        <v>1</v>
      </c>
      <c r="CB60" s="176">
        <v>1</v>
      </c>
      <c r="CZ60" s="145">
        <v>0</v>
      </c>
    </row>
    <row r="61" spans="1:104" x14ac:dyDescent="0.2">
      <c r="A61" s="177"/>
      <c r="B61" s="179"/>
      <c r="C61" s="223" t="s">
        <v>302</v>
      </c>
      <c r="D61" s="224"/>
      <c r="E61" s="180">
        <v>44.07</v>
      </c>
      <c r="F61" s="181"/>
      <c r="G61" s="182"/>
      <c r="M61" s="178" t="s">
        <v>134</v>
      </c>
      <c r="O61" s="169"/>
    </row>
    <row r="62" spans="1:104" x14ac:dyDescent="0.2">
      <c r="A62" s="170">
        <v>17</v>
      </c>
      <c r="B62" s="171" t="s">
        <v>135</v>
      </c>
      <c r="C62" s="172" t="s">
        <v>136</v>
      </c>
      <c r="D62" s="173" t="s">
        <v>103</v>
      </c>
      <c r="E62" s="174">
        <v>416.55</v>
      </c>
      <c r="F62" s="174">
        <v>0</v>
      </c>
      <c r="G62" s="175">
        <f>E62*F62</f>
        <v>0</v>
      </c>
      <c r="O62" s="169">
        <v>2</v>
      </c>
      <c r="AA62" s="145">
        <v>1</v>
      </c>
      <c r="AB62" s="145">
        <v>0</v>
      </c>
      <c r="AC62" s="145">
        <v>0</v>
      </c>
      <c r="AZ62" s="145">
        <v>1</v>
      </c>
      <c r="BA62" s="145">
        <f>IF(AZ62=1,G62,0)</f>
        <v>0</v>
      </c>
      <c r="BB62" s="145">
        <f>IF(AZ62=2,G62,0)</f>
        <v>0</v>
      </c>
      <c r="BC62" s="145">
        <f>IF(AZ62=3,G62,0)</f>
        <v>0</v>
      </c>
      <c r="BD62" s="145">
        <f>IF(AZ62=4,G62,0)</f>
        <v>0</v>
      </c>
      <c r="BE62" s="145">
        <f>IF(AZ62=5,G62,0)</f>
        <v>0</v>
      </c>
      <c r="CA62" s="176">
        <v>1</v>
      </c>
      <c r="CB62" s="176">
        <v>0</v>
      </c>
      <c r="CZ62" s="145">
        <v>0</v>
      </c>
    </row>
    <row r="63" spans="1:104" x14ac:dyDescent="0.2">
      <c r="A63" s="170">
        <v>18</v>
      </c>
      <c r="B63" s="171" t="s">
        <v>137</v>
      </c>
      <c r="C63" s="172" t="s">
        <v>138</v>
      </c>
      <c r="D63" s="173" t="s">
        <v>103</v>
      </c>
      <c r="E63" s="174">
        <v>44.07</v>
      </c>
      <c r="F63" s="174">
        <v>0</v>
      </c>
      <c r="G63" s="175">
        <f>E63*F63</f>
        <v>0</v>
      </c>
      <c r="O63" s="169">
        <v>2</v>
      </c>
      <c r="AA63" s="145">
        <v>1</v>
      </c>
      <c r="AB63" s="145">
        <v>1</v>
      </c>
      <c r="AC63" s="145">
        <v>1</v>
      </c>
      <c r="AZ63" s="145">
        <v>1</v>
      </c>
      <c r="BA63" s="145">
        <f>IF(AZ63=1,G63,0)</f>
        <v>0</v>
      </c>
      <c r="BB63" s="145">
        <f>IF(AZ63=2,G63,0)</f>
        <v>0</v>
      </c>
      <c r="BC63" s="145">
        <f>IF(AZ63=3,G63,0)</f>
        <v>0</v>
      </c>
      <c r="BD63" s="145">
        <f>IF(AZ63=4,G63,0)</f>
        <v>0</v>
      </c>
      <c r="BE63" s="145">
        <f>IF(AZ63=5,G63,0)</f>
        <v>0</v>
      </c>
      <c r="CA63" s="176">
        <v>1</v>
      </c>
      <c r="CB63" s="176">
        <v>1</v>
      </c>
      <c r="CZ63" s="145">
        <v>0</v>
      </c>
    </row>
    <row r="64" spans="1:104" x14ac:dyDescent="0.2">
      <c r="A64" s="170">
        <v>19</v>
      </c>
      <c r="B64" s="171" t="s">
        <v>139</v>
      </c>
      <c r="C64" s="172" t="s">
        <v>140</v>
      </c>
      <c r="D64" s="173" t="s">
        <v>80</v>
      </c>
      <c r="E64" s="174">
        <v>50</v>
      </c>
      <c r="F64" s="174">
        <v>0</v>
      </c>
      <c r="G64" s="175">
        <f>E64*F64</f>
        <v>0</v>
      </c>
      <c r="O64" s="169">
        <v>2</v>
      </c>
      <c r="AA64" s="145">
        <v>1</v>
      </c>
      <c r="AB64" s="145">
        <v>1</v>
      </c>
      <c r="AC64" s="145">
        <v>1</v>
      </c>
      <c r="AZ64" s="145">
        <v>1</v>
      </c>
      <c r="BA64" s="145">
        <f>IF(AZ64=1,G64,0)</f>
        <v>0</v>
      </c>
      <c r="BB64" s="145">
        <f>IF(AZ64=2,G64,0)</f>
        <v>0</v>
      </c>
      <c r="BC64" s="145">
        <f>IF(AZ64=3,G64,0)</f>
        <v>0</v>
      </c>
      <c r="BD64" s="145">
        <f>IF(AZ64=4,G64,0)</f>
        <v>0</v>
      </c>
      <c r="BE64" s="145">
        <f>IF(AZ64=5,G64,0)</f>
        <v>0</v>
      </c>
      <c r="CA64" s="176">
        <v>1</v>
      </c>
      <c r="CB64" s="176">
        <v>1</v>
      </c>
      <c r="CZ64" s="145">
        <v>0</v>
      </c>
    </row>
    <row r="65" spans="1:104" x14ac:dyDescent="0.2">
      <c r="A65" s="170">
        <v>20</v>
      </c>
      <c r="B65" s="171" t="s">
        <v>141</v>
      </c>
      <c r="C65" s="172" t="s">
        <v>142</v>
      </c>
      <c r="D65" s="173" t="s">
        <v>80</v>
      </c>
      <c r="E65" s="174">
        <v>921.64</v>
      </c>
      <c r="F65" s="174">
        <v>0</v>
      </c>
      <c r="G65" s="175">
        <f>E65*F65</f>
        <v>0</v>
      </c>
      <c r="O65" s="169">
        <v>2</v>
      </c>
      <c r="AA65" s="145">
        <v>1</v>
      </c>
      <c r="AB65" s="145">
        <v>1</v>
      </c>
      <c r="AC65" s="145">
        <v>1</v>
      </c>
      <c r="AZ65" s="145">
        <v>1</v>
      </c>
      <c r="BA65" s="145">
        <f>IF(AZ65=1,G65,0)</f>
        <v>0</v>
      </c>
      <c r="BB65" s="145">
        <f>IF(AZ65=2,G65,0)</f>
        <v>0</v>
      </c>
      <c r="BC65" s="145">
        <f>IF(AZ65=3,G65,0)</f>
        <v>0</v>
      </c>
      <c r="BD65" s="145">
        <f>IF(AZ65=4,G65,0)</f>
        <v>0</v>
      </c>
      <c r="BE65" s="145">
        <f>IF(AZ65=5,G65,0)</f>
        <v>0</v>
      </c>
      <c r="CA65" s="176">
        <v>1</v>
      </c>
      <c r="CB65" s="176">
        <v>1</v>
      </c>
      <c r="CZ65" s="145">
        <v>0</v>
      </c>
    </row>
    <row r="66" spans="1:104" x14ac:dyDescent="0.2">
      <c r="A66" s="177"/>
      <c r="B66" s="179"/>
      <c r="C66" s="223" t="s">
        <v>143</v>
      </c>
      <c r="D66" s="224"/>
      <c r="E66" s="180">
        <v>89.3</v>
      </c>
      <c r="F66" s="181"/>
      <c r="G66" s="182"/>
      <c r="M66" s="178" t="s">
        <v>143</v>
      </c>
      <c r="O66" s="169"/>
    </row>
    <row r="67" spans="1:104" x14ac:dyDescent="0.2">
      <c r="A67" s="177"/>
      <c r="B67" s="179"/>
      <c r="C67" s="223" t="s">
        <v>144</v>
      </c>
      <c r="D67" s="224"/>
      <c r="E67" s="180">
        <v>784.54</v>
      </c>
      <c r="F67" s="181"/>
      <c r="G67" s="182"/>
      <c r="M67" s="178" t="s">
        <v>144</v>
      </c>
      <c r="O67" s="169"/>
    </row>
    <row r="68" spans="1:104" x14ac:dyDescent="0.2">
      <c r="A68" s="177"/>
      <c r="B68" s="179"/>
      <c r="C68" s="223" t="s">
        <v>145</v>
      </c>
      <c r="D68" s="224"/>
      <c r="E68" s="180">
        <v>3</v>
      </c>
      <c r="F68" s="181"/>
      <c r="G68" s="182"/>
      <c r="M68" s="178" t="s">
        <v>145</v>
      </c>
      <c r="O68" s="169"/>
    </row>
    <row r="69" spans="1:104" x14ac:dyDescent="0.2">
      <c r="A69" s="177"/>
      <c r="B69" s="179"/>
      <c r="C69" s="223" t="s">
        <v>146</v>
      </c>
      <c r="D69" s="224"/>
      <c r="E69" s="180">
        <v>44.8</v>
      </c>
      <c r="F69" s="181"/>
      <c r="G69" s="182"/>
      <c r="M69" s="178" t="s">
        <v>146</v>
      </c>
      <c r="O69" s="169"/>
    </row>
    <row r="70" spans="1:104" x14ac:dyDescent="0.2">
      <c r="A70" s="170">
        <v>21</v>
      </c>
      <c r="B70" s="171" t="s">
        <v>147</v>
      </c>
      <c r="C70" s="172" t="s">
        <v>148</v>
      </c>
      <c r="D70" s="173" t="s">
        <v>80</v>
      </c>
      <c r="E70" s="174">
        <v>145.6</v>
      </c>
      <c r="F70" s="174">
        <v>0</v>
      </c>
      <c r="G70" s="175">
        <f>E70*F70</f>
        <v>0</v>
      </c>
      <c r="O70" s="169">
        <v>2</v>
      </c>
      <c r="AA70" s="145">
        <v>1</v>
      </c>
      <c r="AB70" s="145">
        <v>1</v>
      </c>
      <c r="AC70" s="145">
        <v>1</v>
      </c>
      <c r="AZ70" s="145">
        <v>1</v>
      </c>
      <c r="BA70" s="145">
        <f>IF(AZ70=1,G70,0)</f>
        <v>0</v>
      </c>
      <c r="BB70" s="145">
        <f>IF(AZ70=2,G70,0)</f>
        <v>0</v>
      </c>
      <c r="BC70" s="145">
        <f>IF(AZ70=3,G70,0)</f>
        <v>0</v>
      </c>
      <c r="BD70" s="145">
        <f>IF(AZ70=4,G70,0)</f>
        <v>0</v>
      </c>
      <c r="BE70" s="145">
        <f>IF(AZ70=5,G70,0)</f>
        <v>0</v>
      </c>
      <c r="CA70" s="176">
        <v>1</v>
      </c>
      <c r="CB70" s="176">
        <v>1</v>
      </c>
      <c r="CZ70" s="145">
        <v>0</v>
      </c>
    </row>
    <row r="71" spans="1:104" x14ac:dyDescent="0.2">
      <c r="A71" s="177"/>
      <c r="B71" s="179"/>
      <c r="C71" s="223" t="s">
        <v>149</v>
      </c>
      <c r="D71" s="224"/>
      <c r="E71" s="180">
        <v>145.6</v>
      </c>
      <c r="F71" s="181"/>
      <c r="G71" s="182"/>
      <c r="M71" s="178" t="s">
        <v>149</v>
      </c>
      <c r="O71" s="169"/>
    </row>
    <row r="72" spans="1:104" x14ac:dyDescent="0.2">
      <c r="A72" s="170">
        <v>22</v>
      </c>
      <c r="B72" s="171" t="s">
        <v>150</v>
      </c>
      <c r="C72" s="172" t="s">
        <v>151</v>
      </c>
      <c r="D72" s="173" t="s">
        <v>152</v>
      </c>
      <c r="E72" s="174">
        <v>728</v>
      </c>
      <c r="F72" s="174">
        <v>0</v>
      </c>
      <c r="G72" s="175">
        <f>E72*F72</f>
        <v>0</v>
      </c>
      <c r="O72" s="169">
        <v>2</v>
      </c>
      <c r="AA72" s="145">
        <v>1</v>
      </c>
      <c r="AB72" s="145">
        <v>1</v>
      </c>
      <c r="AC72" s="145">
        <v>1</v>
      </c>
      <c r="AZ72" s="145">
        <v>1</v>
      </c>
      <c r="BA72" s="145">
        <f>IF(AZ72=1,G72,0)</f>
        <v>0</v>
      </c>
      <c r="BB72" s="145">
        <f>IF(AZ72=2,G72,0)</f>
        <v>0</v>
      </c>
      <c r="BC72" s="145">
        <f>IF(AZ72=3,G72,0)</f>
        <v>0</v>
      </c>
      <c r="BD72" s="145">
        <f>IF(AZ72=4,G72,0)</f>
        <v>0</v>
      </c>
      <c r="BE72" s="145">
        <f>IF(AZ72=5,G72,0)</f>
        <v>0</v>
      </c>
      <c r="CA72" s="176">
        <v>1</v>
      </c>
      <c r="CB72" s="176">
        <v>1</v>
      </c>
      <c r="CZ72" s="145">
        <v>0</v>
      </c>
    </row>
    <row r="73" spans="1:104" x14ac:dyDescent="0.2">
      <c r="A73" s="177"/>
      <c r="B73" s="179"/>
      <c r="C73" s="223" t="s">
        <v>153</v>
      </c>
      <c r="D73" s="224"/>
      <c r="E73" s="180">
        <v>728</v>
      </c>
      <c r="F73" s="181"/>
      <c r="G73" s="182"/>
      <c r="M73" s="178" t="s">
        <v>153</v>
      </c>
      <c r="O73" s="169"/>
    </row>
    <row r="74" spans="1:104" x14ac:dyDescent="0.2">
      <c r="A74" s="170">
        <v>23</v>
      </c>
      <c r="B74" s="171" t="s">
        <v>154</v>
      </c>
      <c r="C74" s="172" t="s">
        <v>155</v>
      </c>
      <c r="D74" s="173" t="s">
        <v>80</v>
      </c>
      <c r="E74" s="174">
        <v>145.6</v>
      </c>
      <c r="F74" s="174">
        <v>0</v>
      </c>
      <c r="G74" s="175">
        <f>E74*F74</f>
        <v>0</v>
      </c>
      <c r="O74" s="169">
        <v>2</v>
      </c>
      <c r="AA74" s="145">
        <v>1</v>
      </c>
      <c r="AB74" s="145">
        <v>1</v>
      </c>
      <c r="AC74" s="145">
        <v>1</v>
      </c>
      <c r="AZ74" s="145">
        <v>1</v>
      </c>
      <c r="BA74" s="145">
        <f>IF(AZ74=1,G74,0)</f>
        <v>0</v>
      </c>
      <c r="BB74" s="145">
        <f>IF(AZ74=2,G74,0)</f>
        <v>0</v>
      </c>
      <c r="BC74" s="145">
        <f>IF(AZ74=3,G74,0)</f>
        <v>0</v>
      </c>
      <c r="BD74" s="145">
        <f>IF(AZ74=4,G74,0)</f>
        <v>0</v>
      </c>
      <c r="BE74" s="145">
        <f>IF(AZ74=5,G74,0)</f>
        <v>0</v>
      </c>
      <c r="CA74" s="176">
        <v>1</v>
      </c>
      <c r="CB74" s="176">
        <v>1</v>
      </c>
      <c r="CZ74" s="145">
        <v>0</v>
      </c>
    </row>
    <row r="75" spans="1:104" x14ac:dyDescent="0.2">
      <c r="A75" s="177"/>
      <c r="B75" s="179"/>
      <c r="C75" s="223" t="s">
        <v>149</v>
      </c>
      <c r="D75" s="224"/>
      <c r="E75" s="180">
        <v>145.6</v>
      </c>
      <c r="F75" s="181"/>
      <c r="G75" s="182"/>
      <c r="M75" s="178" t="s">
        <v>149</v>
      </c>
      <c r="O75" s="169"/>
    </row>
    <row r="76" spans="1:104" x14ac:dyDescent="0.2">
      <c r="A76" s="170">
        <v>24</v>
      </c>
      <c r="B76" s="171" t="s">
        <v>156</v>
      </c>
      <c r="C76" s="172" t="s">
        <v>157</v>
      </c>
      <c r="D76" s="173" t="s">
        <v>152</v>
      </c>
      <c r="E76" s="174">
        <v>728</v>
      </c>
      <c r="F76" s="174">
        <v>0</v>
      </c>
      <c r="G76" s="175">
        <f t="shared" ref="G76:G81" si="0">E76*F76</f>
        <v>0</v>
      </c>
      <c r="O76" s="169">
        <v>2</v>
      </c>
      <c r="AA76" s="145">
        <v>1</v>
      </c>
      <c r="AB76" s="145">
        <v>1</v>
      </c>
      <c r="AC76" s="145">
        <v>1</v>
      </c>
      <c r="AZ76" s="145">
        <v>1</v>
      </c>
      <c r="BA76" s="145">
        <f t="shared" ref="BA76:BA81" si="1">IF(AZ76=1,G76,0)</f>
        <v>0</v>
      </c>
      <c r="BB76" s="145">
        <f t="shared" ref="BB76:BB81" si="2">IF(AZ76=2,G76,0)</f>
        <v>0</v>
      </c>
      <c r="BC76" s="145">
        <f t="shared" ref="BC76:BC81" si="3">IF(AZ76=3,G76,0)</f>
        <v>0</v>
      </c>
      <c r="BD76" s="145">
        <f t="shared" ref="BD76:BD81" si="4">IF(AZ76=4,G76,0)</f>
        <v>0</v>
      </c>
      <c r="BE76" s="145">
        <f t="shared" ref="BE76:BE81" si="5">IF(AZ76=5,G76,0)</f>
        <v>0</v>
      </c>
      <c r="CA76" s="176">
        <v>1</v>
      </c>
      <c r="CB76" s="176">
        <v>1</v>
      </c>
      <c r="CZ76" s="145">
        <v>0</v>
      </c>
    </row>
    <row r="77" spans="1:104" x14ac:dyDescent="0.2">
      <c r="A77" s="170">
        <v>25</v>
      </c>
      <c r="B77" s="171" t="s">
        <v>158</v>
      </c>
      <c r="C77" s="172" t="s">
        <v>159</v>
      </c>
      <c r="D77" s="173" t="s">
        <v>80</v>
      </c>
      <c r="E77" s="174">
        <v>145.6</v>
      </c>
      <c r="F77" s="174">
        <v>0</v>
      </c>
      <c r="G77" s="175">
        <f t="shared" si="0"/>
        <v>0</v>
      </c>
      <c r="O77" s="169">
        <v>2</v>
      </c>
      <c r="AA77" s="145">
        <v>1</v>
      </c>
      <c r="AB77" s="145">
        <v>1</v>
      </c>
      <c r="AC77" s="145">
        <v>1</v>
      </c>
      <c r="AZ77" s="145">
        <v>1</v>
      </c>
      <c r="BA77" s="145">
        <f t="shared" si="1"/>
        <v>0</v>
      </c>
      <c r="BB77" s="145">
        <f t="shared" si="2"/>
        <v>0</v>
      </c>
      <c r="BC77" s="145">
        <f t="shared" si="3"/>
        <v>0</v>
      </c>
      <c r="BD77" s="145">
        <f t="shared" si="4"/>
        <v>0</v>
      </c>
      <c r="BE77" s="145">
        <f t="shared" si="5"/>
        <v>0</v>
      </c>
      <c r="CA77" s="176">
        <v>1</v>
      </c>
      <c r="CB77" s="176">
        <v>1</v>
      </c>
      <c r="CZ77" s="145">
        <v>0</v>
      </c>
    </row>
    <row r="78" spans="1:104" x14ac:dyDescent="0.2">
      <c r="A78" s="170">
        <v>26</v>
      </c>
      <c r="B78" s="171" t="s">
        <v>160</v>
      </c>
      <c r="C78" s="172" t="s">
        <v>161</v>
      </c>
      <c r="D78" s="173" t="s">
        <v>80</v>
      </c>
      <c r="E78" s="174">
        <v>50</v>
      </c>
      <c r="F78" s="174">
        <v>0</v>
      </c>
      <c r="G78" s="175">
        <f t="shared" si="0"/>
        <v>0</v>
      </c>
      <c r="O78" s="169">
        <v>2</v>
      </c>
      <c r="AA78" s="145">
        <v>1</v>
      </c>
      <c r="AB78" s="145">
        <v>1</v>
      </c>
      <c r="AC78" s="145">
        <v>1</v>
      </c>
      <c r="AZ78" s="145">
        <v>1</v>
      </c>
      <c r="BA78" s="145">
        <f t="shared" si="1"/>
        <v>0</v>
      </c>
      <c r="BB78" s="145">
        <f t="shared" si="2"/>
        <v>0</v>
      </c>
      <c r="BC78" s="145">
        <f t="shared" si="3"/>
        <v>0</v>
      </c>
      <c r="BD78" s="145">
        <f t="shared" si="4"/>
        <v>0</v>
      </c>
      <c r="BE78" s="145">
        <f t="shared" si="5"/>
        <v>0</v>
      </c>
      <c r="CA78" s="176">
        <v>1</v>
      </c>
      <c r="CB78" s="176">
        <v>1</v>
      </c>
      <c r="CZ78" s="145">
        <v>0</v>
      </c>
    </row>
    <row r="79" spans="1:104" x14ac:dyDescent="0.2">
      <c r="A79" s="170">
        <v>27</v>
      </c>
      <c r="B79" s="171" t="s">
        <v>162</v>
      </c>
      <c r="C79" s="172" t="s">
        <v>163</v>
      </c>
      <c r="D79" s="173" t="s">
        <v>164</v>
      </c>
      <c r="E79" s="174">
        <v>1</v>
      </c>
      <c r="F79" s="174">
        <v>0</v>
      </c>
      <c r="G79" s="175">
        <f t="shared" si="0"/>
        <v>0</v>
      </c>
      <c r="O79" s="169">
        <v>2</v>
      </c>
      <c r="AA79" s="145">
        <v>12</v>
      </c>
      <c r="AB79" s="145">
        <v>0</v>
      </c>
      <c r="AC79" s="145">
        <v>1</v>
      </c>
      <c r="AZ79" s="145">
        <v>1</v>
      </c>
      <c r="BA79" s="145">
        <f t="shared" si="1"/>
        <v>0</v>
      </c>
      <c r="BB79" s="145">
        <f t="shared" si="2"/>
        <v>0</v>
      </c>
      <c r="BC79" s="145">
        <f t="shared" si="3"/>
        <v>0</v>
      </c>
      <c r="BD79" s="145">
        <f t="shared" si="4"/>
        <v>0</v>
      </c>
      <c r="BE79" s="145">
        <f t="shared" si="5"/>
        <v>0</v>
      </c>
      <c r="CA79" s="176">
        <v>12</v>
      </c>
      <c r="CB79" s="176">
        <v>0</v>
      </c>
      <c r="CZ79" s="145">
        <v>0</v>
      </c>
    </row>
    <row r="80" spans="1:104" x14ac:dyDescent="0.2">
      <c r="A80" s="170">
        <v>28</v>
      </c>
      <c r="B80" s="171" t="s">
        <v>165</v>
      </c>
      <c r="C80" s="172" t="s">
        <v>166</v>
      </c>
      <c r="D80" s="173" t="s">
        <v>152</v>
      </c>
      <c r="E80" s="174">
        <v>728</v>
      </c>
      <c r="F80" s="174">
        <v>0</v>
      </c>
      <c r="G80" s="175">
        <f t="shared" si="0"/>
        <v>0</v>
      </c>
      <c r="O80" s="169">
        <v>2</v>
      </c>
      <c r="AA80" s="145">
        <v>3</v>
      </c>
      <c r="AB80" s="145">
        <v>1</v>
      </c>
      <c r="AC80" s="145">
        <v>2650000</v>
      </c>
      <c r="AZ80" s="145">
        <v>1</v>
      </c>
      <c r="BA80" s="145">
        <f t="shared" si="1"/>
        <v>0</v>
      </c>
      <c r="BB80" s="145">
        <f t="shared" si="2"/>
        <v>0</v>
      </c>
      <c r="BC80" s="145">
        <f t="shared" si="3"/>
        <v>0</v>
      </c>
      <c r="BD80" s="145">
        <f t="shared" si="4"/>
        <v>0</v>
      </c>
      <c r="BE80" s="145">
        <f t="shared" si="5"/>
        <v>0</v>
      </c>
      <c r="CA80" s="176">
        <v>3</v>
      </c>
      <c r="CB80" s="176">
        <v>1</v>
      </c>
      <c r="CZ80" s="145">
        <v>2E-3</v>
      </c>
    </row>
    <row r="81" spans="1:104" x14ac:dyDescent="0.2">
      <c r="A81" s="170">
        <v>29</v>
      </c>
      <c r="B81" s="171" t="s">
        <v>167</v>
      </c>
      <c r="C81" s="172" t="s">
        <v>168</v>
      </c>
      <c r="D81" s="173" t="s">
        <v>103</v>
      </c>
      <c r="E81" s="174">
        <v>14.56</v>
      </c>
      <c r="F81" s="174">
        <v>0</v>
      </c>
      <c r="G81" s="175">
        <f t="shared" si="0"/>
        <v>0</v>
      </c>
      <c r="O81" s="169">
        <v>2</v>
      </c>
      <c r="AA81" s="145">
        <v>3</v>
      </c>
      <c r="AB81" s="145">
        <v>1</v>
      </c>
      <c r="AC81" s="145">
        <v>10360000</v>
      </c>
      <c r="AZ81" s="145">
        <v>1</v>
      </c>
      <c r="BA81" s="145">
        <f t="shared" si="1"/>
        <v>0</v>
      </c>
      <c r="BB81" s="145">
        <f t="shared" si="2"/>
        <v>0</v>
      </c>
      <c r="BC81" s="145">
        <f t="shared" si="3"/>
        <v>0</v>
      </c>
      <c r="BD81" s="145">
        <f t="shared" si="4"/>
        <v>0</v>
      </c>
      <c r="BE81" s="145">
        <f t="shared" si="5"/>
        <v>0</v>
      </c>
      <c r="CA81" s="176">
        <v>3</v>
      </c>
      <c r="CB81" s="176">
        <v>1</v>
      </c>
      <c r="CZ81" s="145">
        <v>1.6</v>
      </c>
    </row>
    <row r="82" spans="1:104" x14ac:dyDescent="0.2">
      <c r="A82" s="177"/>
      <c r="B82" s="179"/>
      <c r="C82" s="223" t="s">
        <v>169</v>
      </c>
      <c r="D82" s="224"/>
      <c r="E82" s="180">
        <v>14.56</v>
      </c>
      <c r="F82" s="181"/>
      <c r="G82" s="182"/>
      <c r="M82" s="178" t="s">
        <v>169</v>
      </c>
      <c r="O82" s="169"/>
    </row>
    <row r="83" spans="1:104" x14ac:dyDescent="0.2">
      <c r="A83" s="183"/>
      <c r="B83" s="184" t="s">
        <v>72</v>
      </c>
      <c r="C83" s="185" t="str">
        <f>CONCATENATE(B7," ",C7)</f>
        <v>1 Zemní práce</v>
      </c>
      <c r="D83" s="186"/>
      <c r="E83" s="187"/>
      <c r="F83" s="188"/>
      <c r="G83" s="189">
        <f>SUM(G7:G82)</f>
        <v>0</v>
      </c>
      <c r="O83" s="169">
        <v>4</v>
      </c>
      <c r="BA83" s="190">
        <f>SUM(BA7:BA82)</f>
        <v>0</v>
      </c>
      <c r="BB83" s="190">
        <f>SUM(BB7:BB82)</f>
        <v>0</v>
      </c>
      <c r="BC83" s="190">
        <f>SUM(BC7:BC82)</f>
        <v>0</v>
      </c>
      <c r="BD83" s="190">
        <f>SUM(BD7:BD82)</f>
        <v>0</v>
      </c>
      <c r="BE83" s="190">
        <f>SUM(BE7:BE82)</f>
        <v>0</v>
      </c>
    </row>
    <row r="84" spans="1:104" x14ac:dyDescent="0.2">
      <c r="A84" s="162" t="s">
        <v>69</v>
      </c>
      <c r="B84" s="163" t="s">
        <v>170</v>
      </c>
      <c r="C84" s="164" t="s">
        <v>171</v>
      </c>
      <c r="D84" s="165"/>
      <c r="E84" s="166"/>
      <c r="F84" s="166"/>
      <c r="G84" s="167"/>
      <c r="H84" s="168"/>
      <c r="I84" s="168"/>
      <c r="O84" s="169">
        <v>1</v>
      </c>
    </row>
    <row r="85" spans="1:104" ht="22.5" x14ac:dyDescent="0.2">
      <c r="A85" s="170">
        <v>30</v>
      </c>
      <c r="B85" s="171" t="s">
        <v>172</v>
      </c>
      <c r="C85" s="172" t="s">
        <v>173</v>
      </c>
      <c r="D85" s="173" t="s">
        <v>80</v>
      </c>
      <c r="E85" s="174">
        <v>145.6</v>
      </c>
      <c r="F85" s="174">
        <v>0</v>
      </c>
      <c r="G85" s="175">
        <f>E85*F85</f>
        <v>0</v>
      </c>
      <c r="O85" s="169">
        <v>2</v>
      </c>
      <c r="AA85" s="145">
        <v>1</v>
      </c>
      <c r="AB85" s="145">
        <v>1</v>
      </c>
      <c r="AC85" s="145">
        <v>1</v>
      </c>
      <c r="AZ85" s="145">
        <v>1</v>
      </c>
      <c r="BA85" s="145">
        <f>IF(AZ85=1,G85,0)</f>
        <v>0</v>
      </c>
      <c r="BB85" s="145">
        <f>IF(AZ85=2,G85,0)</f>
        <v>0</v>
      </c>
      <c r="BC85" s="145">
        <f>IF(AZ85=3,G85,0)</f>
        <v>0</v>
      </c>
      <c r="BD85" s="145">
        <f>IF(AZ85=4,G85,0)</f>
        <v>0</v>
      </c>
      <c r="BE85" s="145">
        <f>IF(AZ85=5,G85,0)</f>
        <v>0</v>
      </c>
      <c r="CA85" s="176">
        <v>1</v>
      </c>
      <c r="CB85" s="176">
        <v>1</v>
      </c>
      <c r="CZ85" s="145">
        <v>0</v>
      </c>
    </row>
    <row r="86" spans="1:104" x14ac:dyDescent="0.2">
      <c r="A86" s="177"/>
      <c r="B86" s="179"/>
      <c r="C86" s="223" t="s">
        <v>149</v>
      </c>
      <c r="D86" s="224"/>
      <c r="E86" s="180">
        <v>145.6</v>
      </c>
      <c r="F86" s="181"/>
      <c r="G86" s="182"/>
      <c r="M86" s="178" t="s">
        <v>149</v>
      </c>
      <c r="O86" s="169"/>
    </row>
    <row r="87" spans="1:104" x14ac:dyDescent="0.2">
      <c r="A87" s="170">
        <v>31</v>
      </c>
      <c r="B87" s="171" t="s">
        <v>174</v>
      </c>
      <c r="C87" s="172" t="s">
        <v>175</v>
      </c>
      <c r="D87" s="173" t="s">
        <v>80</v>
      </c>
      <c r="E87" s="174">
        <v>167.44</v>
      </c>
      <c r="F87" s="174">
        <v>0</v>
      </c>
      <c r="G87" s="175">
        <f>E87*F87</f>
        <v>0</v>
      </c>
      <c r="O87" s="169">
        <v>2</v>
      </c>
      <c r="AA87" s="145">
        <v>3</v>
      </c>
      <c r="AB87" s="145">
        <v>1</v>
      </c>
      <c r="AC87" s="145">
        <v>69310240</v>
      </c>
      <c r="AZ87" s="145">
        <v>1</v>
      </c>
      <c r="BA87" s="145">
        <f>IF(AZ87=1,G87,0)</f>
        <v>0</v>
      </c>
      <c r="BB87" s="145">
        <f>IF(AZ87=2,G87,0)</f>
        <v>0</v>
      </c>
      <c r="BC87" s="145">
        <f>IF(AZ87=3,G87,0)</f>
        <v>0</v>
      </c>
      <c r="BD87" s="145">
        <f>IF(AZ87=4,G87,0)</f>
        <v>0</v>
      </c>
      <c r="BE87" s="145">
        <f>IF(AZ87=5,G87,0)</f>
        <v>0</v>
      </c>
      <c r="CA87" s="176">
        <v>3</v>
      </c>
      <c r="CB87" s="176">
        <v>1</v>
      </c>
      <c r="CZ87" s="145">
        <v>1.9000000000000001E-4</v>
      </c>
    </row>
    <row r="88" spans="1:104" x14ac:dyDescent="0.2">
      <c r="A88" s="177"/>
      <c r="B88" s="179"/>
      <c r="C88" s="223" t="s">
        <v>176</v>
      </c>
      <c r="D88" s="224"/>
      <c r="E88" s="180">
        <v>167.44</v>
      </c>
      <c r="F88" s="181"/>
      <c r="G88" s="182"/>
      <c r="M88" s="178" t="s">
        <v>176</v>
      </c>
      <c r="O88" s="169"/>
    </row>
    <row r="89" spans="1:104" x14ac:dyDescent="0.2">
      <c r="A89" s="183"/>
      <c r="B89" s="184" t="s">
        <v>72</v>
      </c>
      <c r="C89" s="185" t="str">
        <f>CONCATENATE(B84," ",C84)</f>
        <v>2 Základy a zvláštní zakládání</v>
      </c>
      <c r="D89" s="186"/>
      <c r="E89" s="187"/>
      <c r="F89" s="188"/>
      <c r="G89" s="189">
        <f>SUM(G84:G88)</f>
        <v>0</v>
      </c>
      <c r="O89" s="169">
        <v>4</v>
      </c>
      <c r="BA89" s="190">
        <f>SUM(BA84:BA88)</f>
        <v>0</v>
      </c>
      <c r="BB89" s="190">
        <f>SUM(BB84:BB88)</f>
        <v>0</v>
      </c>
      <c r="BC89" s="190">
        <f>SUM(BC84:BC88)</f>
        <v>0</v>
      </c>
      <c r="BD89" s="190">
        <f>SUM(BD84:BD88)</f>
        <v>0</v>
      </c>
      <c r="BE89" s="190">
        <f>SUM(BE84:BE88)</f>
        <v>0</v>
      </c>
    </row>
    <row r="90" spans="1:104" x14ac:dyDescent="0.2">
      <c r="A90" s="162" t="s">
        <v>69</v>
      </c>
      <c r="B90" s="163" t="s">
        <v>177</v>
      </c>
      <c r="C90" s="164" t="s">
        <v>178</v>
      </c>
      <c r="D90" s="165"/>
      <c r="E90" s="166"/>
      <c r="F90" s="166"/>
      <c r="G90" s="167"/>
      <c r="H90" s="168"/>
      <c r="I90" s="168"/>
      <c r="O90" s="169">
        <v>1</v>
      </c>
    </row>
    <row r="91" spans="1:104" ht="22.5" x14ac:dyDescent="0.2">
      <c r="A91" s="170">
        <v>32</v>
      </c>
      <c r="B91" s="171" t="s">
        <v>179</v>
      </c>
      <c r="C91" s="172" t="s">
        <v>180</v>
      </c>
      <c r="D91" s="173" t="s">
        <v>99</v>
      </c>
      <c r="E91" s="174">
        <v>8.6</v>
      </c>
      <c r="F91" s="174">
        <v>0</v>
      </c>
      <c r="G91" s="175">
        <f>E91*F91</f>
        <v>0</v>
      </c>
      <c r="O91" s="169">
        <v>2</v>
      </c>
      <c r="AA91" s="145">
        <v>2</v>
      </c>
      <c r="AB91" s="145">
        <v>1</v>
      </c>
      <c r="AC91" s="145">
        <v>1</v>
      </c>
      <c r="AZ91" s="145">
        <v>1</v>
      </c>
      <c r="BA91" s="145">
        <f>IF(AZ91=1,G91,0)</f>
        <v>0</v>
      </c>
      <c r="BB91" s="145">
        <f>IF(AZ91=2,G91,0)</f>
        <v>0</v>
      </c>
      <c r="BC91" s="145">
        <f>IF(AZ91=3,G91,0)</f>
        <v>0</v>
      </c>
      <c r="BD91" s="145">
        <f>IF(AZ91=4,G91,0)</f>
        <v>0</v>
      </c>
      <c r="BE91" s="145">
        <f>IF(AZ91=5,G91,0)</f>
        <v>0</v>
      </c>
      <c r="CA91" s="176">
        <v>2</v>
      </c>
      <c r="CB91" s="176">
        <v>1</v>
      </c>
      <c r="CZ91" s="145">
        <v>0.87424000000000002</v>
      </c>
    </row>
    <row r="92" spans="1:104" x14ac:dyDescent="0.2">
      <c r="A92" s="177"/>
      <c r="B92" s="179"/>
      <c r="C92" s="223" t="s">
        <v>181</v>
      </c>
      <c r="D92" s="224"/>
      <c r="E92" s="180">
        <v>8.6</v>
      </c>
      <c r="F92" s="181"/>
      <c r="G92" s="182"/>
      <c r="M92" s="178" t="s">
        <v>181</v>
      </c>
      <c r="O92" s="169"/>
    </row>
    <row r="93" spans="1:104" x14ac:dyDescent="0.2">
      <c r="A93" s="183"/>
      <c r="B93" s="184" t="s">
        <v>72</v>
      </c>
      <c r="C93" s="185" t="str">
        <f>CONCATENATE(B90," ",C90)</f>
        <v>3 Svislé a kompletní konstrukce</v>
      </c>
      <c r="D93" s="186"/>
      <c r="E93" s="187"/>
      <c r="F93" s="188"/>
      <c r="G93" s="189">
        <f>SUM(G90:G92)</f>
        <v>0</v>
      </c>
      <c r="O93" s="169">
        <v>4</v>
      </c>
      <c r="BA93" s="190">
        <f>SUM(BA90:BA92)</f>
        <v>0</v>
      </c>
      <c r="BB93" s="190">
        <f>SUM(BB90:BB92)</f>
        <v>0</v>
      </c>
      <c r="BC93" s="190">
        <f>SUM(BC90:BC92)</f>
        <v>0</v>
      </c>
      <c r="BD93" s="190">
        <f>SUM(BD90:BD92)</f>
        <v>0</v>
      </c>
      <c r="BE93" s="190">
        <f>SUM(BE90:BE92)</f>
        <v>0</v>
      </c>
    </row>
    <row r="94" spans="1:104" x14ac:dyDescent="0.2">
      <c r="A94" s="162" t="s">
        <v>69</v>
      </c>
      <c r="B94" s="163" t="s">
        <v>182</v>
      </c>
      <c r="C94" s="164" t="s">
        <v>183</v>
      </c>
      <c r="D94" s="165"/>
      <c r="E94" s="166"/>
      <c r="F94" s="166"/>
      <c r="G94" s="167"/>
      <c r="H94" s="168"/>
      <c r="I94" s="168"/>
      <c r="O94" s="169">
        <v>1</v>
      </c>
    </row>
    <row r="95" spans="1:104" x14ac:dyDescent="0.2">
      <c r="A95" s="170">
        <v>33</v>
      </c>
      <c r="B95" s="171" t="s">
        <v>184</v>
      </c>
      <c r="C95" s="172" t="s">
        <v>185</v>
      </c>
      <c r="D95" s="173" t="s">
        <v>103</v>
      </c>
      <c r="E95" s="174">
        <v>10.8</v>
      </c>
      <c r="F95" s="174">
        <v>0</v>
      </c>
      <c r="G95" s="175">
        <f>E95*F95</f>
        <v>0</v>
      </c>
      <c r="O95" s="169">
        <v>2</v>
      </c>
      <c r="AA95" s="145">
        <v>1</v>
      </c>
      <c r="AB95" s="145">
        <v>1</v>
      </c>
      <c r="AC95" s="145">
        <v>1</v>
      </c>
      <c r="AZ95" s="145">
        <v>1</v>
      </c>
      <c r="BA95" s="145">
        <f>IF(AZ95=1,G95,0)</f>
        <v>0</v>
      </c>
      <c r="BB95" s="145">
        <f>IF(AZ95=2,G95,0)</f>
        <v>0</v>
      </c>
      <c r="BC95" s="145">
        <f>IF(AZ95=3,G95,0)</f>
        <v>0</v>
      </c>
      <c r="BD95" s="145">
        <f>IF(AZ95=4,G95,0)</f>
        <v>0</v>
      </c>
      <c r="BE95" s="145">
        <f>IF(AZ95=5,G95,0)</f>
        <v>0</v>
      </c>
      <c r="CA95" s="176">
        <v>1</v>
      </c>
      <c r="CB95" s="176">
        <v>1</v>
      </c>
      <c r="CZ95" s="145">
        <v>1.7034</v>
      </c>
    </row>
    <row r="96" spans="1:104" x14ac:dyDescent="0.2">
      <c r="A96" s="177"/>
      <c r="B96" s="179"/>
      <c r="C96" s="223" t="s">
        <v>186</v>
      </c>
      <c r="D96" s="224"/>
      <c r="E96" s="180">
        <v>10.8</v>
      </c>
      <c r="F96" s="181"/>
      <c r="G96" s="182"/>
      <c r="M96" s="178" t="s">
        <v>186</v>
      </c>
      <c r="O96" s="169"/>
    </row>
    <row r="97" spans="1:104" x14ac:dyDescent="0.2">
      <c r="A97" s="183"/>
      <c r="B97" s="184" t="s">
        <v>72</v>
      </c>
      <c r="C97" s="185" t="str">
        <f>CONCATENATE(B94," ",C94)</f>
        <v>4 Vodorovné konstrukce</v>
      </c>
      <c r="D97" s="186"/>
      <c r="E97" s="187"/>
      <c r="F97" s="188"/>
      <c r="G97" s="189">
        <f>SUM(G94:G96)</f>
        <v>0</v>
      </c>
      <c r="O97" s="169">
        <v>4</v>
      </c>
      <c r="BA97" s="190">
        <f>SUM(BA94:BA96)</f>
        <v>0</v>
      </c>
      <c r="BB97" s="190">
        <f>SUM(BB94:BB96)</f>
        <v>0</v>
      </c>
      <c r="BC97" s="190">
        <f>SUM(BC94:BC96)</f>
        <v>0</v>
      </c>
      <c r="BD97" s="190">
        <f>SUM(BD94:BD96)</f>
        <v>0</v>
      </c>
      <c r="BE97" s="190">
        <f>SUM(BE94:BE96)</f>
        <v>0</v>
      </c>
    </row>
    <row r="98" spans="1:104" x14ac:dyDescent="0.2">
      <c r="A98" s="162" t="s">
        <v>69</v>
      </c>
      <c r="B98" s="163" t="s">
        <v>187</v>
      </c>
      <c r="C98" s="164" t="s">
        <v>188</v>
      </c>
      <c r="D98" s="165"/>
      <c r="E98" s="166"/>
      <c r="F98" s="166"/>
      <c r="G98" s="167"/>
      <c r="H98" s="168"/>
      <c r="I98" s="168"/>
      <c r="O98" s="169">
        <v>1</v>
      </c>
    </row>
    <row r="99" spans="1:104" x14ac:dyDescent="0.2">
      <c r="A99" s="170">
        <v>34</v>
      </c>
      <c r="B99" s="171" t="s">
        <v>189</v>
      </c>
      <c r="C99" s="172" t="s">
        <v>190</v>
      </c>
      <c r="D99" s="173" t="s">
        <v>80</v>
      </c>
      <c r="E99" s="174">
        <v>1845.98</v>
      </c>
      <c r="F99" s="174">
        <v>0</v>
      </c>
      <c r="G99" s="175">
        <f>E99*F99</f>
        <v>0</v>
      </c>
      <c r="O99" s="169">
        <v>2</v>
      </c>
      <c r="AA99" s="145">
        <v>1</v>
      </c>
      <c r="AB99" s="145">
        <v>1</v>
      </c>
      <c r="AC99" s="145">
        <v>1</v>
      </c>
      <c r="AZ99" s="145">
        <v>1</v>
      </c>
      <c r="BA99" s="145">
        <f>IF(AZ99=1,G99,0)</f>
        <v>0</v>
      </c>
      <c r="BB99" s="145">
        <f>IF(AZ99=2,G99,0)</f>
        <v>0</v>
      </c>
      <c r="BC99" s="145">
        <f>IF(AZ99=3,G99,0)</f>
        <v>0</v>
      </c>
      <c r="BD99" s="145">
        <f>IF(AZ99=4,G99,0)</f>
        <v>0</v>
      </c>
      <c r="BE99" s="145">
        <f>IF(AZ99=5,G99,0)</f>
        <v>0</v>
      </c>
      <c r="CA99" s="176">
        <v>1</v>
      </c>
      <c r="CB99" s="176">
        <v>1</v>
      </c>
      <c r="CZ99" s="145">
        <v>0.33074999999999999</v>
      </c>
    </row>
    <row r="100" spans="1:104" x14ac:dyDescent="0.2">
      <c r="A100" s="177"/>
      <c r="B100" s="179"/>
      <c r="C100" s="223" t="s">
        <v>191</v>
      </c>
      <c r="D100" s="224"/>
      <c r="E100" s="180">
        <v>267.89999999999998</v>
      </c>
      <c r="F100" s="181"/>
      <c r="G100" s="182"/>
      <c r="M100" s="178" t="s">
        <v>191</v>
      </c>
      <c r="O100" s="169"/>
    </row>
    <row r="101" spans="1:104" x14ac:dyDescent="0.2">
      <c r="A101" s="177"/>
      <c r="B101" s="179"/>
      <c r="C101" s="223" t="s">
        <v>192</v>
      </c>
      <c r="D101" s="224"/>
      <c r="E101" s="180">
        <v>1569.08</v>
      </c>
      <c r="F101" s="181"/>
      <c r="G101" s="182"/>
      <c r="M101" s="178" t="s">
        <v>192</v>
      </c>
      <c r="O101" s="169"/>
    </row>
    <row r="102" spans="1:104" x14ac:dyDescent="0.2">
      <c r="A102" s="177"/>
      <c r="B102" s="179"/>
      <c r="C102" s="223" t="s">
        <v>193</v>
      </c>
      <c r="D102" s="224"/>
      <c r="E102" s="180">
        <v>9</v>
      </c>
      <c r="F102" s="181"/>
      <c r="G102" s="182"/>
      <c r="M102" s="178" t="s">
        <v>193</v>
      </c>
      <c r="O102" s="169"/>
    </row>
    <row r="103" spans="1:104" x14ac:dyDescent="0.2">
      <c r="A103" s="170">
        <v>35</v>
      </c>
      <c r="B103" s="171" t="s">
        <v>194</v>
      </c>
      <c r="C103" s="172" t="s">
        <v>195</v>
      </c>
      <c r="D103" s="173" t="s">
        <v>80</v>
      </c>
      <c r="E103" s="174">
        <v>784.54399999999998</v>
      </c>
      <c r="F103" s="174">
        <v>0</v>
      </c>
      <c r="G103" s="175">
        <f>E103*F103</f>
        <v>0</v>
      </c>
      <c r="O103" s="169">
        <v>2</v>
      </c>
      <c r="AA103" s="145">
        <v>1</v>
      </c>
      <c r="AB103" s="145">
        <v>1</v>
      </c>
      <c r="AC103" s="145">
        <v>1</v>
      </c>
      <c r="AZ103" s="145">
        <v>1</v>
      </c>
      <c r="BA103" s="145">
        <f>IF(AZ103=1,G103,0)</f>
        <v>0</v>
      </c>
      <c r="BB103" s="145">
        <f>IF(AZ103=2,G103,0)</f>
        <v>0</v>
      </c>
      <c r="BC103" s="145">
        <f>IF(AZ103=3,G103,0)</f>
        <v>0</v>
      </c>
      <c r="BD103" s="145">
        <f>IF(AZ103=4,G103,0)</f>
        <v>0</v>
      </c>
      <c r="BE103" s="145">
        <f>IF(AZ103=5,G103,0)</f>
        <v>0</v>
      </c>
      <c r="CA103" s="176">
        <v>1</v>
      </c>
      <c r="CB103" s="176">
        <v>1</v>
      </c>
      <c r="CZ103" s="145">
        <v>0.441</v>
      </c>
    </row>
    <row r="104" spans="1:104" x14ac:dyDescent="0.2">
      <c r="A104" s="177"/>
      <c r="B104" s="179"/>
      <c r="C104" s="223" t="s">
        <v>89</v>
      </c>
      <c r="D104" s="224"/>
      <c r="E104" s="180">
        <v>624</v>
      </c>
      <c r="F104" s="181"/>
      <c r="G104" s="182"/>
      <c r="M104" s="178" t="s">
        <v>89</v>
      </c>
      <c r="O104" s="169"/>
    </row>
    <row r="105" spans="1:104" x14ac:dyDescent="0.2">
      <c r="A105" s="177"/>
      <c r="B105" s="179"/>
      <c r="C105" s="223" t="s">
        <v>90</v>
      </c>
      <c r="D105" s="224"/>
      <c r="E105" s="180">
        <v>160.54400000000001</v>
      </c>
      <c r="F105" s="181"/>
      <c r="G105" s="182"/>
      <c r="M105" s="178" t="s">
        <v>90</v>
      </c>
      <c r="O105" s="169"/>
    </row>
    <row r="106" spans="1:104" x14ac:dyDescent="0.2">
      <c r="A106" s="170">
        <v>36</v>
      </c>
      <c r="B106" s="171" t="s">
        <v>196</v>
      </c>
      <c r="C106" s="172" t="s">
        <v>197</v>
      </c>
      <c r="D106" s="173" t="s">
        <v>80</v>
      </c>
      <c r="E106" s="174">
        <v>44.8</v>
      </c>
      <c r="F106" s="174">
        <v>0</v>
      </c>
      <c r="G106" s="175">
        <f>E106*F106</f>
        <v>0</v>
      </c>
      <c r="O106" s="169">
        <v>2</v>
      </c>
      <c r="AA106" s="145">
        <v>1</v>
      </c>
      <c r="AB106" s="145">
        <v>1</v>
      </c>
      <c r="AC106" s="145">
        <v>1</v>
      </c>
      <c r="AZ106" s="145">
        <v>1</v>
      </c>
      <c r="BA106" s="145">
        <f>IF(AZ106=1,G106,0)</f>
        <v>0</v>
      </c>
      <c r="BB106" s="145">
        <f>IF(AZ106=2,G106,0)</f>
        <v>0</v>
      </c>
      <c r="BC106" s="145">
        <f>IF(AZ106=3,G106,0)</f>
        <v>0</v>
      </c>
      <c r="BD106" s="145">
        <f>IF(AZ106=4,G106,0)</f>
        <v>0</v>
      </c>
      <c r="BE106" s="145">
        <f>IF(AZ106=5,G106,0)</f>
        <v>0</v>
      </c>
      <c r="CA106" s="176">
        <v>1</v>
      </c>
      <c r="CB106" s="176">
        <v>1</v>
      </c>
      <c r="CZ106" s="145">
        <v>0.46166000000000001</v>
      </c>
    </row>
    <row r="107" spans="1:104" x14ac:dyDescent="0.2">
      <c r="A107" s="177"/>
      <c r="B107" s="179"/>
      <c r="C107" s="223" t="s">
        <v>146</v>
      </c>
      <c r="D107" s="224"/>
      <c r="E107" s="180">
        <v>44.8</v>
      </c>
      <c r="F107" s="181"/>
      <c r="G107" s="182"/>
      <c r="M107" s="178" t="s">
        <v>146</v>
      </c>
      <c r="O107" s="169"/>
    </row>
    <row r="108" spans="1:104" x14ac:dyDescent="0.2">
      <c r="A108" s="170">
        <v>37</v>
      </c>
      <c r="B108" s="171" t="s">
        <v>198</v>
      </c>
      <c r="C108" s="172" t="s">
        <v>199</v>
      </c>
      <c r="D108" s="173" t="s">
        <v>80</v>
      </c>
      <c r="E108" s="174">
        <v>624</v>
      </c>
      <c r="F108" s="174">
        <v>0</v>
      </c>
      <c r="G108" s="175">
        <f>E108*F108</f>
        <v>0</v>
      </c>
      <c r="O108" s="169">
        <v>2</v>
      </c>
      <c r="AA108" s="145">
        <v>1</v>
      </c>
      <c r="AB108" s="145">
        <v>1</v>
      </c>
      <c r="AC108" s="145">
        <v>1</v>
      </c>
      <c r="AZ108" s="145">
        <v>1</v>
      </c>
      <c r="BA108" s="145">
        <f>IF(AZ108=1,G108,0)</f>
        <v>0</v>
      </c>
      <c r="BB108" s="145">
        <f>IF(AZ108=2,G108,0)</f>
        <v>0</v>
      </c>
      <c r="BC108" s="145">
        <f>IF(AZ108=3,G108,0)</f>
        <v>0</v>
      </c>
      <c r="BD108" s="145">
        <f>IF(AZ108=4,G108,0)</f>
        <v>0</v>
      </c>
      <c r="BE108" s="145">
        <f>IF(AZ108=5,G108,0)</f>
        <v>0</v>
      </c>
      <c r="CA108" s="176">
        <v>1</v>
      </c>
      <c r="CB108" s="176">
        <v>1</v>
      </c>
      <c r="CZ108" s="145">
        <v>0.15826000000000001</v>
      </c>
    </row>
    <row r="109" spans="1:104" x14ac:dyDescent="0.2">
      <c r="A109" s="170">
        <v>38</v>
      </c>
      <c r="B109" s="171" t="s">
        <v>200</v>
      </c>
      <c r="C109" s="172" t="s">
        <v>201</v>
      </c>
      <c r="D109" s="173" t="s">
        <v>80</v>
      </c>
      <c r="E109" s="174">
        <v>89.3</v>
      </c>
      <c r="F109" s="174">
        <v>0</v>
      </c>
      <c r="G109" s="175">
        <f>E109*F109</f>
        <v>0</v>
      </c>
      <c r="O109" s="169">
        <v>2</v>
      </c>
      <c r="AA109" s="145">
        <v>1</v>
      </c>
      <c r="AB109" s="145">
        <v>0</v>
      </c>
      <c r="AC109" s="145">
        <v>0</v>
      </c>
      <c r="AZ109" s="145">
        <v>1</v>
      </c>
      <c r="BA109" s="145">
        <f>IF(AZ109=1,G109,0)</f>
        <v>0</v>
      </c>
      <c r="BB109" s="145">
        <f>IF(AZ109=2,G109,0)</f>
        <v>0</v>
      </c>
      <c r="BC109" s="145">
        <f>IF(AZ109=3,G109,0)</f>
        <v>0</v>
      </c>
      <c r="BD109" s="145">
        <f>IF(AZ109=4,G109,0)</f>
        <v>0</v>
      </c>
      <c r="BE109" s="145">
        <f>IF(AZ109=5,G109,0)</f>
        <v>0</v>
      </c>
      <c r="CA109" s="176">
        <v>1</v>
      </c>
      <c r="CB109" s="176">
        <v>0</v>
      </c>
      <c r="CZ109" s="145">
        <v>0.38868999999999998</v>
      </c>
    </row>
    <row r="110" spans="1:104" x14ac:dyDescent="0.2">
      <c r="A110" s="177"/>
      <c r="B110" s="179"/>
      <c r="C110" s="223" t="s">
        <v>143</v>
      </c>
      <c r="D110" s="224"/>
      <c r="E110" s="180">
        <v>89.3</v>
      </c>
      <c r="F110" s="181"/>
      <c r="G110" s="182"/>
      <c r="M110" s="178" t="s">
        <v>143</v>
      </c>
      <c r="O110" s="169"/>
    </row>
    <row r="111" spans="1:104" x14ac:dyDescent="0.2">
      <c r="A111" s="170">
        <v>39</v>
      </c>
      <c r="B111" s="171" t="s">
        <v>202</v>
      </c>
      <c r="C111" s="172" t="s">
        <v>203</v>
      </c>
      <c r="D111" s="173" t="s">
        <v>80</v>
      </c>
      <c r="E111" s="174">
        <v>624</v>
      </c>
      <c r="F111" s="174">
        <v>0</v>
      </c>
      <c r="G111" s="175">
        <f>E111*F111</f>
        <v>0</v>
      </c>
      <c r="O111" s="169">
        <v>2</v>
      </c>
      <c r="AA111" s="145">
        <v>1</v>
      </c>
      <c r="AB111" s="145">
        <v>1</v>
      </c>
      <c r="AC111" s="145">
        <v>1</v>
      </c>
      <c r="AZ111" s="145">
        <v>1</v>
      </c>
      <c r="BA111" s="145">
        <f>IF(AZ111=1,G111,0)</f>
        <v>0</v>
      </c>
      <c r="BB111" s="145">
        <f>IF(AZ111=2,G111,0)</f>
        <v>0</v>
      </c>
      <c r="BC111" s="145">
        <f>IF(AZ111=3,G111,0)</f>
        <v>0</v>
      </c>
      <c r="BD111" s="145">
        <f>IF(AZ111=4,G111,0)</f>
        <v>0</v>
      </c>
      <c r="BE111" s="145">
        <f>IF(AZ111=5,G111,0)</f>
        <v>0</v>
      </c>
      <c r="CA111" s="176">
        <v>1</v>
      </c>
      <c r="CB111" s="176">
        <v>1</v>
      </c>
      <c r="CZ111" s="145">
        <v>0.32754</v>
      </c>
    </row>
    <row r="112" spans="1:104" x14ac:dyDescent="0.2">
      <c r="A112" s="170">
        <v>40</v>
      </c>
      <c r="B112" s="171" t="s">
        <v>204</v>
      </c>
      <c r="C112" s="172" t="s">
        <v>205</v>
      </c>
      <c r="D112" s="173" t="s">
        <v>80</v>
      </c>
      <c r="E112" s="174">
        <v>624</v>
      </c>
      <c r="F112" s="174">
        <v>0</v>
      </c>
      <c r="G112" s="175">
        <f>E112*F112</f>
        <v>0</v>
      </c>
      <c r="O112" s="169">
        <v>2</v>
      </c>
      <c r="AA112" s="145">
        <v>1</v>
      </c>
      <c r="AB112" s="145">
        <v>1</v>
      </c>
      <c r="AC112" s="145">
        <v>1</v>
      </c>
      <c r="AZ112" s="145">
        <v>1</v>
      </c>
      <c r="BA112" s="145">
        <f>IF(AZ112=1,G112,0)</f>
        <v>0</v>
      </c>
      <c r="BB112" s="145">
        <f>IF(AZ112=2,G112,0)</f>
        <v>0</v>
      </c>
      <c r="BC112" s="145">
        <f>IF(AZ112=3,G112,0)</f>
        <v>0</v>
      </c>
      <c r="BD112" s="145">
        <f>IF(AZ112=4,G112,0)</f>
        <v>0</v>
      </c>
      <c r="BE112" s="145">
        <f>IF(AZ112=5,G112,0)</f>
        <v>0</v>
      </c>
      <c r="CA112" s="176">
        <v>1</v>
      </c>
      <c r="CB112" s="176">
        <v>1</v>
      </c>
      <c r="CZ112" s="145">
        <v>5.6100000000000004E-3</v>
      </c>
    </row>
    <row r="113" spans="1:104" x14ac:dyDescent="0.2">
      <c r="A113" s="177"/>
      <c r="B113" s="179"/>
      <c r="C113" s="223" t="s">
        <v>89</v>
      </c>
      <c r="D113" s="224"/>
      <c r="E113" s="180">
        <v>624</v>
      </c>
      <c r="F113" s="181"/>
      <c r="G113" s="182"/>
      <c r="M113" s="178" t="s">
        <v>89</v>
      </c>
      <c r="O113" s="169"/>
    </row>
    <row r="114" spans="1:104" x14ac:dyDescent="0.2">
      <c r="A114" s="170">
        <v>41</v>
      </c>
      <c r="B114" s="171" t="s">
        <v>206</v>
      </c>
      <c r="C114" s="172" t="s">
        <v>207</v>
      </c>
      <c r="D114" s="173" t="s">
        <v>80</v>
      </c>
      <c r="E114" s="174">
        <v>624</v>
      </c>
      <c r="F114" s="174">
        <v>0</v>
      </c>
      <c r="G114" s="175">
        <f>E114*F114</f>
        <v>0</v>
      </c>
      <c r="O114" s="169">
        <v>2</v>
      </c>
      <c r="AA114" s="145">
        <v>1</v>
      </c>
      <c r="AB114" s="145">
        <v>1</v>
      </c>
      <c r="AC114" s="145">
        <v>1</v>
      </c>
      <c r="AZ114" s="145">
        <v>1</v>
      </c>
      <c r="BA114" s="145">
        <f>IF(AZ114=1,G114,0)</f>
        <v>0</v>
      </c>
      <c r="BB114" s="145">
        <f>IF(AZ114=2,G114,0)</f>
        <v>0</v>
      </c>
      <c r="BC114" s="145">
        <f>IF(AZ114=3,G114,0)</f>
        <v>0</v>
      </c>
      <c r="BD114" s="145">
        <f>IF(AZ114=4,G114,0)</f>
        <v>0</v>
      </c>
      <c r="BE114" s="145">
        <f>IF(AZ114=5,G114,0)</f>
        <v>0</v>
      </c>
      <c r="CA114" s="176">
        <v>1</v>
      </c>
      <c r="CB114" s="176">
        <v>1</v>
      </c>
      <c r="CZ114" s="145">
        <v>7.1000000000000002E-4</v>
      </c>
    </row>
    <row r="115" spans="1:104" x14ac:dyDescent="0.2">
      <c r="A115" s="170">
        <v>42</v>
      </c>
      <c r="B115" s="171" t="s">
        <v>208</v>
      </c>
      <c r="C115" s="172" t="s">
        <v>209</v>
      </c>
      <c r="D115" s="173" t="s">
        <v>80</v>
      </c>
      <c r="E115" s="174">
        <v>624</v>
      </c>
      <c r="F115" s="174">
        <v>0</v>
      </c>
      <c r="G115" s="175">
        <f>E115*F115</f>
        <v>0</v>
      </c>
      <c r="O115" s="169">
        <v>2</v>
      </c>
      <c r="AA115" s="145">
        <v>1</v>
      </c>
      <c r="AB115" s="145">
        <v>1</v>
      </c>
      <c r="AC115" s="145">
        <v>1</v>
      </c>
      <c r="AZ115" s="145">
        <v>1</v>
      </c>
      <c r="BA115" s="145">
        <f>IF(AZ115=1,G115,0)</f>
        <v>0</v>
      </c>
      <c r="BB115" s="145">
        <f>IF(AZ115=2,G115,0)</f>
        <v>0</v>
      </c>
      <c r="BC115" s="145">
        <f>IF(AZ115=3,G115,0)</f>
        <v>0</v>
      </c>
      <c r="BD115" s="145">
        <f>IF(AZ115=4,G115,0)</f>
        <v>0</v>
      </c>
      <c r="BE115" s="145">
        <f>IF(AZ115=5,G115,0)</f>
        <v>0</v>
      </c>
      <c r="CA115" s="176">
        <v>1</v>
      </c>
      <c r="CB115" s="176">
        <v>1</v>
      </c>
      <c r="CZ115" s="145">
        <v>0.10141</v>
      </c>
    </row>
    <row r="116" spans="1:104" x14ac:dyDescent="0.2">
      <c r="A116" s="170">
        <v>43</v>
      </c>
      <c r="B116" s="171" t="s">
        <v>210</v>
      </c>
      <c r="C116" s="172" t="s">
        <v>211</v>
      </c>
      <c r="D116" s="173" t="s">
        <v>80</v>
      </c>
      <c r="E116" s="174">
        <v>44.8</v>
      </c>
      <c r="F116" s="174">
        <v>0</v>
      </c>
      <c r="G116" s="175">
        <f>E116*F116</f>
        <v>0</v>
      </c>
      <c r="O116" s="169">
        <v>2</v>
      </c>
      <c r="AA116" s="145">
        <v>1</v>
      </c>
      <c r="AB116" s="145">
        <v>1</v>
      </c>
      <c r="AC116" s="145">
        <v>1</v>
      </c>
      <c r="AZ116" s="145">
        <v>1</v>
      </c>
      <c r="BA116" s="145">
        <f>IF(AZ116=1,G116,0)</f>
        <v>0</v>
      </c>
      <c r="BB116" s="145">
        <f>IF(AZ116=2,G116,0)</f>
        <v>0</v>
      </c>
      <c r="BC116" s="145">
        <f>IF(AZ116=3,G116,0)</f>
        <v>0</v>
      </c>
      <c r="BD116" s="145">
        <f>IF(AZ116=4,G116,0)</f>
        <v>0</v>
      </c>
      <c r="BE116" s="145">
        <f>IF(AZ116=5,G116,0)</f>
        <v>0</v>
      </c>
      <c r="CA116" s="176">
        <v>1</v>
      </c>
      <c r="CB116" s="176">
        <v>1</v>
      </c>
      <c r="CZ116" s="145">
        <v>7.3899999999999993E-2</v>
      </c>
    </row>
    <row r="117" spans="1:104" x14ac:dyDescent="0.2">
      <c r="A117" s="177"/>
      <c r="B117" s="179"/>
      <c r="C117" s="223" t="s">
        <v>212</v>
      </c>
      <c r="D117" s="224"/>
      <c r="E117" s="180">
        <v>44.8</v>
      </c>
      <c r="F117" s="181"/>
      <c r="G117" s="182"/>
      <c r="M117" s="178" t="s">
        <v>212</v>
      </c>
      <c r="O117" s="169"/>
    </row>
    <row r="118" spans="1:104" x14ac:dyDescent="0.2">
      <c r="A118" s="170">
        <v>44</v>
      </c>
      <c r="B118" s="171" t="s">
        <v>213</v>
      </c>
      <c r="C118" s="172" t="s">
        <v>214</v>
      </c>
      <c r="D118" s="173" t="s">
        <v>80</v>
      </c>
      <c r="E118" s="174">
        <v>89.3</v>
      </c>
      <c r="F118" s="174">
        <v>0</v>
      </c>
      <c r="G118" s="175">
        <f>E118*F118</f>
        <v>0</v>
      </c>
      <c r="O118" s="169">
        <v>2</v>
      </c>
      <c r="AA118" s="145">
        <v>1</v>
      </c>
      <c r="AB118" s="145">
        <v>1</v>
      </c>
      <c r="AC118" s="145">
        <v>1</v>
      </c>
      <c r="AZ118" s="145">
        <v>1</v>
      </c>
      <c r="BA118" s="145">
        <f>IF(AZ118=1,G118,0)</f>
        <v>0</v>
      </c>
      <c r="BB118" s="145">
        <f>IF(AZ118=2,G118,0)</f>
        <v>0</v>
      </c>
      <c r="BC118" s="145">
        <f>IF(AZ118=3,G118,0)</f>
        <v>0</v>
      </c>
      <c r="BD118" s="145">
        <f>IF(AZ118=4,G118,0)</f>
        <v>0</v>
      </c>
      <c r="BE118" s="145">
        <f>IF(AZ118=5,G118,0)</f>
        <v>0</v>
      </c>
      <c r="CA118" s="176">
        <v>1</v>
      </c>
      <c r="CB118" s="176">
        <v>1</v>
      </c>
      <c r="CZ118" s="145">
        <v>7.3899999999999993E-2</v>
      </c>
    </row>
    <row r="119" spans="1:104" x14ac:dyDescent="0.2">
      <c r="A119" s="177"/>
      <c r="B119" s="179"/>
      <c r="C119" s="223" t="s">
        <v>215</v>
      </c>
      <c r="D119" s="224"/>
      <c r="E119" s="180">
        <v>86.3</v>
      </c>
      <c r="F119" s="181"/>
      <c r="G119" s="182"/>
      <c r="M119" s="178" t="s">
        <v>215</v>
      </c>
      <c r="O119" s="169"/>
    </row>
    <row r="120" spans="1:104" x14ac:dyDescent="0.2">
      <c r="A120" s="177"/>
      <c r="B120" s="179"/>
      <c r="C120" s="223" t="s">
        <v>177</v>
      </c>
      <c r="D120" s="224"/>
      <c r="E120" s="180">
        <v>3</v>
      </c>
      <c r="F120" s="181"/>
      <c r="G120" s="182"/>
      <c r="M120" s="178">
        <v>3</v>
      </c>
      <c r="O120" s="169"/>
    </row>
    <row r="121" spans="1:104" x14ac:dyDescent="0.2">
      <c r="A121" s="170">
        <v>45</v>
      </c>
      <c r="B121" s="171" t="s">
        <v>216</v>
      </c>
      <c r="C121" s="172" t="s">
        <v>217</v>
      </c>
      <c r="D121" s="173" t="s">
        <v>99</v>
      </c>
      <c r="E121" s="174">
        <v>3.2</v>
      </c>
      <c r="F121" s="174">
        <v>0</v>
      </c>
      <c r="G121" s="175">
        <f>E121*F121</f>
        <v>0</v>
      </c>
      <c r="O121" s="169">
        <v>2</v>
      </c>
      <c r="AA121" s="145">
        <v>2</v>
      </c>
      <c r="AB121" s="145">
        <v>1</v>
      </c>
      <c r="AC121" s="145">
        <v>1</v>
      </c>
      <c r="AZ121" s="145">
        <v>1</v>
      </c>
      <c r="BA121" s="145">
        <f>IF(AZ121=1,G121,0)</f>
        <v>0</v>
      </c>
      <c r="BB121" s="145">
        <f>IF(AZ121=2,G121,0)</f>
        <v>0</v>
      </c>
      <c r="BC121" s="145">
        <f>IF(AZ121=3,G121,0)</f>
        <v>0</v>
      </c>
      <c r="BD121" s="145">
        <f>IF(AZ121=4,G121,0)</f>
        <v>0</v>
      </c>
      <c r="BE121" s="145">
        <f>IF(AZ121=5,G121,0)</f>
        <v>0</v>
      </c>
      <c r="CA121" s="176">
        <v>2</v>
      </c>
      <c r="CB121" s="176">
        <v>1</v>
      </c>
      <c r="CZ121" s="145">
        <v>0.27693000000000001</v>
      </c>
    </row>
    <row r="122" spans="1:104" x14ac:dyDescent="0.2">
      <c r="A122" s="170">
        <v>46</v>
      </c>
      <c r="B122" s="171" t="s">
        <v>218</v>
      </c>
      <c r="C122" s="172" t="s">
        <v>219</v>
      </c>
      <c r="D122" s="173" t="s">
        <v>80</v>
      </c>
      <c r="E122" s="174">
        <v>88.025999999999996</v>
      </c>
      <c r="F122" s="174">
        <v>0</v>
      </c>
      <c r="G122" s="175">
        <f>E122*F122</f>
        <v>0</v>
      </c>
      <c r="O122" s="169">
        <v>2</v>
      </c>
      <c r="AA122" s="145">
        <v>12</v>
      </c>
      <c r="AB122" s="145">
        <v>0</v>
      </c>
      <c r="AC122" s="145">
        <v>2</v>
      </c>
      <c r="AZ122" s="145">
        <v>1</v>
      </c>
      <c r="BA122" s="145">
        <f>IF(AZ122=1,G122,0)</f>
        <v>0</v>
      </c>
      <c r="BB122" s="145">
        <f>IF(AZ122=2,G122,0)</f>
        <v>0</v>
      </c>
      <c r="BC122" s="145">
        <f>IF(AZ122=3,G122,0)</f>
        <v>0</v>
      </c>
      <c r="BD122" s="145">
        <f>IF(AZ122=4,G122,0)</f>
        <v>0</v>
      </c>
      <c r="BE122" s="145">
        <f>IF(AZ122=5,G122,0)</f>
        <v>0</v>
      </c>
      <c r="CA122" s="176">
        <v>12</v>
      </c>
      <c r="CB122" s="176">
        <v>0</v>
      </c>
      <c r="CZ122" s="145">
        <v>0.17599999999999999</v>
      </c>
    </row>
    <row r="123" spans="1:104" x14ac:dyDescent="0.2">
      <c r="A123" s="177"/>
      <c r="B123" s="179"/>
      <c r="C123" s="223" t="s">
        <v>220</v>
      </c>
      <c r="D123" s="224"/>
      <c r="E123" s="180">
        <v>88.025999999999996</v>
      </c>
      <c r="F123" s="181"/>
      <c r="G123" s="182"/>
      <c r="M123" s="178" t="s">
        <v>220</v>
      </c>
      <c r="O123" s="169"/>
    </row>
    <row r="124" spans="1:104" x14ac:dyDescent="0.2">
      <c r="A124" s="170">
        <v>47</v>
      </c>
      <c r="B124" s="171" t="s">
        <v>218</v>
      </c>
      <c r="C124" s="172" t="s">
        <v>221</v>
      </c>
      <c r="D124" s="173" t="s">
        <v>80</v>
      </c>
      <c r="E124" s="174">
        <v>45.695999999999998</v>
      </c>
      <c r="F124" s="174">
        <v>0</v>
      </c>
      <c r="G124" s="175">
        <f>E124*F124</f>
        <v>0</v>
      </c>
      <c r="O124" s="169">
        <v>2</v>
      </c>
      <c r="AA124" s="145">
        <v>12</v>
      </c>
      <c r="AB124" s="145">
        <v>0</v>
      </c>
      <c r="AC124" s="145">
        <v>3</v>
      </c>
      <c r="AZ124" s="145">
        <v>1</v>
      </c>
      <c r="BA124" s="145">
        <f>IF(AZ124=1,G124,0)</f>
        <v>0</v>
      </c>
      <c r="BB124" s="145">
        <f>IF(AZ124=2,G124,0)</f>
        <v>0</v>
      </c>
      <c r="BC124" s="145">
        <f>IF(AZ124=3,G124,0)</f>
        <v>0</v>
      </c>
      <c r="BD124" s="145">
        <f>IF(AZ124=4,G124,0)</f>
        <v>0</v>
      </c>
      <c r="BE124" s="145">
        <f>IF(AZ124=5,G124,0)</f>
        <v>0</v>
      </c>
      <c r="CA124" s="176">
        <v>12</v>
      </c>
      <c r="CB124" s="176">
        <v>0</v>
      </c>
      <c r="CZ124" s="145">
        <v>0.13200000000000001</v>
      </c>
    </row>
    <row r="125" spans="1:104" x14ac:dyDescent="0.2">
      <c r="A125" s="177"/>
      <c r="B125" s="179"/>
      <c r="C125" s="223" t="s">
        <v>222</v>
      </c>
      <c r="D125" s="224"/>
      <c r="E125" s="180">
        <v>45.695999999999998</v>
      </c>
      <c r="F125" s="181"/>
      <c r="G125" s="182"/>
      <c r="M125" s="178" t="s">
        <v>222</v>
      </c>
      <c r="O125" s="169"/>
    </row>
    <row r="126" spans="1:104" x14ac:dyDescent="0.2">
      <c r="A126" s="170">
        <v>48</v>
      </c>
      <c r="B126" s="171" t="s">
        <v>162</v>
      </c>
      <c r="C126" s="172" t="s">
        <v>223</v>
      </c>
      <c r="D126" s="173" t="s">
        <v>80</v>
      </c>
      <c r="E126" s="174">
        <v>3.06</v>
      </c>
      <c r="F126" s="174">
        <v>0</v>
      </c>
      <c r="G126" s="175">
        <f>E126*F126</f>
        <v>0</v>
      </c>
      <c r="O126" s="169">
        <v>2</v>
      </c>
      <c r="AA126" s="145">
        <v>12</v>
      </c>
      <c r="AB126" s="145">
        <v>0</v>
      </c>
      <c r="AC126" s="145">
        <v>91</v>
      </c>
      <c r="AZ126" s="145">
        <v>1</v>
      </c>
      <c r="BA126" s="145">
        <f>IF(AZ126=1,G126,0)</f>
        <v>0</v>
      </c>
      <c r="BB126" s="145">
        <f>IF(AZ126=2,G126,0)</f>
        <v>0</v>
      </c>
      <c r="BC126" s="145">
        <f>IF(AZ126=3,G126,0)</f>
        <v>0</v>
      </c>
      <c r="BD126" s="145">
        <f>IF(AZ126=4,G126,0)</f>
        <v>0</v>
      </c>
      <c r="BE126" s="145">
        <f>IF(AZ126=5,G126,0)</f>
        <v>0</v>
      </c>
      <c r="CA126" s="176">
        <v>12</v>
      </c>
      <c r="CB126" s="176">
        <v>0</v>
      </c>
      <c r="CZ126" s="145">
        <v>0.17599999999999999</v>
      </c>
    </row>
    <row r="127" spans="1:104" x14ac:dyDescent="0.2">
      <c r="A127" s="177"/>
      <c r="B127" s="179"/>
      <c r="C127" s="223" t="s">
        <v>224</v>
      </c>
      <c r="D127" s="224"/>
      <c r="E127" s="180">
        <v>3.06</v>
      </c>
      <c r="F127" s="181"/>
      <c r="G127" s="182"/>
      <c r="M127" s="178" t="s">
        <v>224</v>
      </c>
      <c r="O127" s="169"/>
    </row>
    <row r="128" spans="1:104" x14ac:dyDescent="0.2">
      <c r="A128" s="183"/>
      <c r="B128" s="184" t="s">
        <v>72</v>
      </c>
      <c r="C128" s="185" t="str">
        <f>CONCATENATE(B98," ",C98)</f>
        <v>5 Komunikace</v>
      </c>
      <c r="D128" s="186"/>
      <c r="E128" s="187"/>
      <c r="F128" s="188"/>
      <c r="G128" s="189">
        <f>SUM(G98:G127)</f>
        <v>0</v>
      </c>
      <c r="O128" s="169">
        <v>4</v>
      </c>
      <c r="BA128" s="190">
        <f>SUM(BA98:BA127)</f>
        <v>0</v>
      </c>
      <c r="BB128" s="190">
        <f>SUM(BB98:BB127)</f>
        <v>0</v>
      </c>
      <c r="BC128" s="190">
        <f>SUM(BC98:BC127)</f>
        <v>0</v>
      </c>
      <c r="BD128" s="190">
        <f>SUM(BD98:BD127)</f>
        <v>0</v>
      </c>
      <c r="BE128" s="190">
        <f>SUM(BE98:BE127)</f>
        <v>0</v>
      </c>
    </row>
    <row r="129" spans="1:104" x14ac:dyDescent="0.2">
      <c r="A129" s="162" t="s">
        <v>69</v>
      </c>
      <c r="B129" s="163" t="s">
        <v>225</v>
      </c>
      <c r="C129" s="164" t="s">
        <v>226</v>
      </c>
      <c r="D129" s="165"/>
      <c r="E129" s="166"/>
      <c r="F129" s="166"/>
      <c r="G129" s="167"/>
      <c r="H129" s="168"/>
      <c r="I129" s="168"/>
      <c r="O129" s="169">
        <v>1</v>
      </c>
    </row>
    <row r="130" spans="1:104" x14ac:dyDescent="0.2">
      <c r="A130" s="170">
        <v>49</v>
      </c>
      <c r="B130" s="171" t="s">
        <v>227</v>
      </c>
      <c r="C130" s="172" t="s">
        <v>228</v>
      </c>
      <c r="D130" s="173" t="s">
        <v>152</v>
      </c>
      <c r="E130" s="174">
        <v>3</v>
      </c>
      <c r="F130" s="174">
        <v>0</v>
      </c>
      <c r="G130" s="175">
        <f>E130*F130</f>
        <v>0</v>
      </c>
      <c r="O130" s="169">
        <v>2</v>
      </c>
      <c r="AA130" s="145">
        <v>1</v>
      </c>
      <c r="AB130" s="145">
        <v>0</v>
      </c>
      <c r="AC130" s="145">
        <v>0</v>
      </c>
      <c r="AZ130" s="145">
        <v>1</v>
      </c>
      <c r="BA130" s="145">
        <f>IF(AZ130=1,G130,0)</f>
        <v>0</v>
      </c>
      <c r="BB130" s="145">
        <f>IF(AZ130=2,G130,0)</f>
        <v>0</v>
      </c>
      <c r="BC130" s="145">
        <f>IF(AZ130=3,G130,0)</f>
        <v>0</v>
      </c>
      <c r="BD130" s="145">
        <f>IF(AZ130=4,G130,0)</f>
        <v>0</v>
      </c>
      <c r="BE130" s="145">
        <f>IF(AZ130=5,G130,0)</f>
        <v>0</v>
      </c>
      <c r="CA130" s="176">
        <v>1</v>
      </c>
      <c r="CB130" s="176">
        <v>0</v>
      </c>
      <c r="CZ130" s="145">
        <v>3.0000000000000001E-3</v>
      </c>
    </row>
    <row r="131" spans="1:104" ht="22.5" x14ac:dyDescent="0.2">
      <c r="A131" s="170">
        <v>50</v>
      </c>
      <c r="B131" s="171" t="s">
        <v>229</v>
      </c>
      <c r="C131" s="172" t="s">
        <v>230</v>
      </c>
      <c r="D131" s="173" t="s">
        <v>99</v>
      </c>
      <c r="E131" s="174">
        <v>36</v>
      </c>
      <c r="F131" s="174">
        <v>0</v>
      </c>
      <c r="G131" s="175">
        <f>E131*F131</f>
        <v>0</v>
      </c>
      <c r="O131" s="169">
        <v>2</v>
      </c>
      <c r="AA131" s="145">
        <v>1</v>
      </c>
      <c r="AB131" s="145">
        <v>1</v>
      </c>
      <c r="AC131" s="145">
        <v>1</v>
      </c>
      <c r="AZ131" s="145">
        <v>1</v>
      </c>
      <c r="BA131" s="145">
        <f>IF(AZ131=1,G131,0)</f>
        <v>0</v>
      </c>
      <c r="BB131" s="145">
        <f>IF(AZ131=2,G131,0)</f>
        <v>0</v>
      </c>
      <c r="BC131" s="145">
        <f>IF(AZ131=3,G131,0)</f>
        <v>0</v>
      </c>
      <c r="BD131" s="145">
        <f>IF(AZ131=4,G131,0)</f>
        <v>0</v>
      </c>
      <c r="BE131" s="145">
        <f>IF(AZ131=5,G131,0)</f>
        <v>0</v>
      </c>
      <c r="CA131" s="176">
        <v>1</v>
      </c>
      <c r="CB131" s="176">
        <v>1</v>
      </c>
      <c r="CZ131" s="145">
        <v>2.2000000000000001E-3</v>
      </c>
    </row>
    <row r="132" spans="1:104" x14ac:dyDescent="0.2">
      <c r="A132" s="177"/>
      <c r="B132" s="179"/>
      <c r="C132" s="223" t="s">
        <v>231</v>
      </c>
      <c r="D132" s="224"/>
      <c r="E132" s="180">
        <v>36</v>
      </c>
      <c r="F132" s="181"/>
      <c r="G132" s="182"/>
      <c r="M132" s="178" t="s">
        <v>231</v>
      </c>
      <c r="O132" s="169"/>
    </row>
    <row r="133" spans="1:104" ht="22.5" x14ac:dyDescent="0.2">
      <c r="A133" s="170">
        <v>51</v>
      </c>
      <c r="B133" s="171" t="s">
        <v>232</v>
      </c>
      <c r="C133" s="172" t="s">
        <v>233</v>
      </c>
      <c r="D133" s="173" t="s">
        <v>152</v>
      </c>
      <c r="E133" s="174">
        <v>2</v>
      </c>
      <c r="F133" s="174">
        <v>0</v>
      </c>
      <c r="G133" s="175">
        <f>E133*F133</f>
        <v>0</v>
      </c>
      <c r="O133" s="169">
        <v>2</v>
      </c>
      <c r="AA133" s="145">
        <v>1</v>
      </c>
      <c r="AB133" s="145">
        <v>1</v>
      </c>
      <c r="AC133" s="145">
        <v>1</v>
      </c>
      <c r="AZ133" s="145">
        <v>1</v>
      </c>
      <c r="BA133" s="145">
        <f>IF(AZ133=1,G133,0)</f>
        <v>0</v>
      </c>
      <c r="BB133" s="145">
        <f>IF(AZ133=2,G133,0)</f>
        <v>0</v>
      </c>
      <c r="BC133" s="145">
        <f>IF(AZ133=3,G133,0)</f>
        <v>0</v>
      </c>
      <c r="BD133" s="145">
        <f>IF(AZ133=4,G133,0)</f>
        <v>0</v>
      </c>
      <c r="BE133" s="145">
        <f>IF(AZ133=5,G133,0)</f>
        <v>0</v>
      </c>
      <c r="CA133" s="176">
        <v>1</v>
      </c>
      <c r="CB133" s="176">
        <v>1</v>
      </c>
      <c r="CZ133" s="145">
        <v>2.9291700000000001</v>
      </c>
    </row>
    <row r="134" spans="1:104" x14ac:dyDescent="0.2">
      <c r="A134" s="170">
        <v>52</v>
      </c>
      <c r="B134" s="171" t="s">
        <v>234</v>
      </c>
      <c r="C134" s="172" t="s">
        <v>235</v>
      </c>
      <c r="D134" s="173" t="s">
        <v>152</v>
      </c>
      <c r="E134" s="174">
        <v>2</v>
      </c>
      <c r="F134" s="174">
        <v>0</v>
      </c>
      <c r="G134" s="175">
        <f>E134*F134</f>
        <v>0</v>
      </c>
      <c r="O134" s="169">
        <v>2</v>
      </c>
      <c r="AA134" s="145">
        <v>1</v>
      </c>
      <c r="AB134" s="145">
        <v>1</v>
      </c>
      <c r="AC134" s="145">
        <v>1</v>
      </c>
      <c r="AZ134" s="145">
        <v>1</v>
      </c>
      <c r="BA134" s="145">
        <f>IF(AZ134=1,G134,0)</f>
        <v>0</v>
      </c>
      <c r="BB134" s="145">
        <f>IF(AZ134=2,G134,0)</f>
        <v>0</v>
      </c>
      <c r="BC134" s="145">
        <f>IF(AZ134=3,G134,0)</f>
        <v>0</v>
      </c>
      <c r="BD134" s="145">
        <f>IF(AZ134=4,G134,0)</f>
        <v>0</v>
      </c>
      <c r="BE134" s="145">
        <f>IF(AZ134=5,G134,0)</f>
        <v>0</v>
      </c>
      <c r="CA134" s="176">
        <v>1</v>
      </c>
      <c r="CB134" s="176">
        <v>1</v>
      </c>
      <c r="CZ134" s="145">
        <v>8.9999999999999993E-3</v>
      </c>
    </row>
    <row r="135" spans="1:104" ht="22.5" x14ac:dyDescent="0.2">
      <c r="A135" s="170">
        <v>53</v>
      </c>
      <c r="B135" s="171" t="s">
        <v>236</v>
      </c>
      <c r="C135" s="172" t="s">
        <v>237</v>
      </c>
      <c r="D135" s="173" t="s">
        <v>152</v>
      </c>
      <c r="E135" s="174">
        <v>5</v>
      </c>
      <c r="F135" s="174">
        <v>0</v>
      </c>
      <c r="G135" s="175">
        <f>E135*F135</f>
        <v>0</v>
      </c>
      <c r="O135" s="169">
        <v>2</v>
      </c>
      <c r="AA135" s="145">
        <v>1</v>
      </c>
      <c r="AB135" s="145">
        <v>1</v>
      </c>
      <c r="AC135" s="145">
        <v>1</v>
      </c>
      <c r="AZ135" s="145">
        <v>1</v>
      </c>
      <c r="BA135" s="145">
        <f>IF(AZ135=1,G135,0)</f>
        <v>0</v>
      </c>
      <c r="BB135" s="145">
        <f>IF(AZ135=2,G135,0)</f>
        <v>0</v>
      </c>
      <c r="BC135" s="145">
        <f>IF(AZ135=3,G135,0)</f>
        <v>0</v>
      </c>
      <c r="BD135" s="145">
        <f>IF(AZ135=4,G135,0)</f>
        <v>0</v>
      </c>
      <c r="BE135" s="145">
        <f>IF(AZ135=5,G135,0)</f>
        <v>0</v>
      </c>
      <c r="CA135" s="176">
        <v>1</v>
      </c>
      <c r="CB135" s="176">
        <v>1</v>
      </c>
      <c r="CZ135" s="145">
        <v>0.43381999999999998</v>
      </c>
    </row>
    <row r="136" spans="1:104" x14ac:dyDescent="0.2">
      <c r="A136" s="170">
        <v>54</v>
      </c>
      <c r="B136" s="171" t="s">
        <v>238</v>
      </c>
      <c r="C136" s="172" t="s">
        <v>239</v>
      </c>
      <c r="D136" s="173" t="s">
        <v>152</v>
      </c>
      <c r="E136" s="174">
        <v>16</v>
      </c>
      <c r="F136" s="174">
        <v>0</v>
      </c>
      <c r="G136" s="175">
        <f>E136*F136</f>
        <v>0</v>
      </c>
      <c r="O136" s="169">
        <v>2</v>
      </c>
      <c r="AA136" s="145">
        <v>1</v>
      </c>
      <c r="AB136" s="145">
        <v>1</v>
      </c>
      <c r="AC136" s="145">
        <v>1</v>
      </c>
      <c r="AZ136" s="145">
        <v>1</v>
      </c>
      <c r="BA136" s="145">
        <f>IF(AZ136=1,G136,0)</f>
        <v>0</v>
      </c>
      <c r="BB136" s="145">
        <f>IF(AZ136=2,G136,0)</f>
        <v>0</v>
      </c>
      <c r="BC136" s="145">
        <f>IF(AZ136=3,G136,0)</f>
        <v>0</v>
      </c>
      <c r="BD136" s="145">
        <f>IF(AZ136=4,G136,0)</f>
        <v>0</v>
      </c>
      <c r="BE136" s="145">
        <f>IF(AZ136=5,G136,0)</f>
        <v>0</v>
      </c>
      <c r="CA136" s="176">
        <v>1</v>
      </c>
      <c r="CB136" s="176">
        <v>1</v>
      </c>
      <c r="CZ136" s="145">
        <v>0.31590000000000001</v>
      </c>
    </row>
    <row r="137" spans="1:104" x14ac:dyDescent="0.2">
      <c r="A137" s="170">
        <v>55</v>
      </c>
      <c r="B137" s="171" t="s">
        <v>240</v>
      </c>
      <c r="C137" s="172" t="s">
        <v>241</v>
      </c>
      <c r="D137" s="173" t="s">
        <v>152</v>
      </c>
      <c r="E137" s="174">
        <v>7</v>
      </c>
      <c r="F137" s="174">
        <v>0</v>
      </c>
      <c r="G137" s="175">
        <f>E137*F137</f>
        <v>0</v>
      </c>
      <c r="O137" s="169">
        <v>2</v>
      </c>
      <c r="AA137" s="145">
        <v>3</v>
      </c>
      <c r="AB137" s="145">
        <v>1</v>
      </c>
      <c r="AC137" s="145">
        <v>5524000</v>
      </c>
      <c r="AZ137" s="145">
        <v>1</v>
      </c>
      <c r="BA137" s="145">
        <f>IF(AZ137=1,G137,0)</f>
        <v>0</v>
      </c>
      <c r="BB137" s="145">
        <f>IF(AZ137=2,G137,0)</f>
        <v>0</v>
      </c>
      <c r="BC137" s="145">
        <f>IF(AZ137=3,G137,0)</f>
        <v>0</v>
      </c>
      <c r="BD137" s="145">
        <f>IF(AZ137=4,G137,0)</f>
        <v>0</v>
      </c>
      <c r="BE137" s="145">
        <f>IF(AZ137=5,G137,0)</f>
        <v>0</v>
      </c>
      <c r="CA137" s="176">
        <v>3</v>
      </c>
      <c r="CB137" s="176">
        <v>1</v>
      </c>
      <c r="CZ137" s="145">
        <v>0.1105</v>
      </c>
    </row>
    <row r="138" spans="1:104" x14ac:dyDescent="0.2">
      <c r="A138" s="183"/>
      <c r="B138" s="184" t="s">
        <v>72</v>
      </c>
      <c r="C138" s="185" t="str">
        <f>CONCATENATE(B129," ",C129)</f>
        <v>8 Trubní vedení</v>
      </c>
      <c r="D138" s="186"/>
      <c r="E138" s="187"/>
      <c r="F138" s="188"/>
      <c r="G138" s="189">
        <f>SUM(G129:G137)</f>
        <v>0</v>
      </c>
      <c r="O138" s="169">
        <v>4</v>
      </c>
      <c r="BA138" s="190">
        <f>SUM(BA129:BA137)</f>
        <v>0</v>
      </c>
      <c r="BB138" s="190">
        <f>SUM(BB129:BB137)</f>
        <v>0</v>
      </c>
      <c r="BC138" s="190">
        <f>SUM(BC129:BC137)</f>
        <v>0</v>
      </c>
      <c r="BD138" s="190">
        <f>SUM(BD129:BD137)</f>
        <v>0</v>
      </c>
      <c r="BE138" s="190">
        <f>SUM(BE129:BE137)</f>
        <v>0</v>
      </c>
    </row>
    <row r="139" spans="1:104" x14ac:dyDescent="0.2">
      <c r="A139" s="162" t="s">
        <v>69</v>
      </c>
      <c r="B139" s="163" t="s">
        <v>242</v>
      </c>
      <c r="C139" s="164" t="s">
        <v>243</v>
      </c>
      <c r="D139" s="165"/>
      <c r="E139" s="166"/>
      <c r="F139" s="166"/>
      <c r="G139" s="167"/>
      <c r="H139" s="168"/>
      <c r="I139" s="168"/>
      <c r="O139" s="169">
        <v>1</v>
      </c>
    </row>
    <row r="140" spans="1:104" x14ac:dyDescent="0.2">
      <c r="A140" s="170">
        <v>56</v>
      </c>
      <c r="B140" s="171" t="s">
        <v>244</v>
      </c>
      <c r="C140" s="172" t="s">
        <v>245</v>
      </c>
      <c r="D140" s="173" t="s">
        <v>99</v>
      </c>
      <c r="E140" s="174">
        <v>30</v>
      </c>
      <c r="F140" s="174">
        <v>0</v>
      </c>
      <c r="G140" s="175">
        <f>E140*F140</f>
        <v>0</v>
      </c>
      <c r="O140" s="169">
        <v>2</v>
      </c>
      <c r="AA140" s="145">
        <v>1</v>
      </c>
      <c r="AB140" s="145">
        <v>1</v>
      </c>
      <c r="AC140" s="145">
        <v>1</v>
      </c>
      <c r="AZ140" s="145">
        <v>1</v>
      </c>
      <c r="BA140" s="145">
        <f>IF(AZ140=1,G140,0)</f>
        <v>0</v>
      </c>
      <c r="BB140" s="145">
        <f>IF(AZ140=2,G140,0)</f>
        <v>0</v>
      </c>
      <c r="BC140" s="145">
        <f>IF(AZ140=3,G140,0)</f>
        <v>0</v>
      </c>
      <c r="BD140" s="145">
        <f>IF(AZ140=4,G140,0)</f>
        <v>0</v>
      </c>
      <c r="BE140" s="145">
        <f>IF(AZ140=5,G140,0)</f>
        <v>0</v>
      </c>
      <c r="CA140" s="176">
        <v>1</v>
      </c>
      <c r="CB140" s="176">
        <v>1</v>
      </c>
      <c r="CZ140" s="145">
        <v>3.5999999999999999E-3</v>
      </c>
    </row>
    <row r="141" spans="1:104" x14ac:dyDescent="0.2">
      <c r="A141" s="177"/>
      <c r="B141" s="179"/>
      <c r="C141" s="223" t="s">
        <v>246</v>
      </c>
      <c r="D141" s="224"/>
      <c r="E141" s="180">
        <v>30</v>
      </c>
      <c r="F141" s="181"/>
      <c r="G141" s="182"/>
      <c r="M141" s="178" t="s">
        <v>246</v>
      </c>
      <c r="O141" s="169"/>
    </row>
    <row r="142" spans="1:104" x14ac:dyDescent="0.2">
      <c r="A142" s="183"/>
      <c r="B142" s="184" t="s">
        <v>72</v>
      </c>
      <c r="C142" s="185" t="str">
        <f>CONCATENATE(B139," ",C139)</f>
        <v>9 Ostatní konstrukce, bourání</v>
      </c>
      <c r="D142" s="186"/>
      <c r="E142" s="187"/>
      <c r="F142" s="188"/>
      <c r="G142" s="189">
        <f>SUM(G139:G141)</f>
        <v>0</v>
      </c>
      <c r="O142" s="169">
        <v>4</v>
      </c>
      <c r="BA142" s="190">
        <f>SUM(BA139:BA141)</f>
        <v>0</v>
      </c>
      <c r="BB142" s="190">
        <f>SUM(BB139:BB141)</f>
        <v>0</v>
      </c>
      <c r="BC142" s="190">
        <f>SUM(BC139:BC141)</f>
        <v>0</v>
      </c>
      <c r="BD142" s="190">
        <f>SUM(BD139:BD141)</f>
        <v>0</v>
      </c>
      <c r="BE142" s="190">
        <f>SUM(BE139:BE141)</f>
        <v>0</v>
      </c>
    </row>
    <row r="143" spans="1:104" x14ac:dyDescent="0.2">
      <c r="A143" s="162" t="s">
        <v>69</v>
      </c>
      <c r="B143" s="163" t="s">
        <v>247</v>
      </c>
      <c r="C143" s="164" t="s">
        <v>248</v>
      </c>
      <c r="D143" s="165"/>
      <c r="E143" s="166"/>
      <c r="F143" s="166"/>
      <c r="G143" s="167"/>
      <c r="H143" s="168"/>
      <c r="I143" s="168"/>
      <c r="O143" s="169">
        <v>1</v>
      </c>
    </row>
    <row r="144" spans="1:104" x14ac:dyDescent="0.2">
      <c r="A144" s="170">
        <v>57</v>
      </c>
      <c r="B144" s="171" t="s">
        <v>249</v>
      </c>
      <c r="C144" s="172" t="s">
        <v>250</v>
      </c>
      <c r="D144" s="173" t="s">
        <v>99</v>
      </c>
      <c r="E144" s="174">
        <v>12</v>
      </c>
      <c r="F144" s="174">
        <v>0</v>
      </c>
      <c r="G144" s="175">
        <f>E144*F144</f>
        <v>0</v>
      </c>
      <c r="O144" s="169">
        <v>2</v>
      </c>
      <c r="AA144" s="145">
        <v>1</v>
      </c>
      <c r="AB144" s="145">
        <v>1</v>
      </c>
      <c r="AC144" s="145">
        <v>1</v>
      </c>
      <c r="AZ144" s="145">
        <v>1</v>
      </c>
      <c r="BA144" s="145">
        <f>IF(AZ144=1,G144,0)</f>
        <v>0</v>
      </c>
      <c r="BB144" s="145">
        <f>IF(AZ144=2,G144,0)</f>
        <v>0</v>
      </c>
      <c r="BC144" s="145">
        <f>IF(AZ144=3,G144,0)</f>
        <v>0</v>
      </c>
      <c r="BD144" s="145">
        <f>IF(AZ144=4,G144,0)</f>
        <v>0</v>
      </c>
      <c r="BE144" s="145">
        <f>IF(AZ144=5,G144,0)</f>
        <v>0</v>
      </c>
      <c r="CA144" s="176">
        <v>1</v>
      </c>
      <c r="CB144" s="176">
        <v>1</v>
      </c>
      <c r="CZ144" s="145">
        <v>8.2320000000000004E-2</v>
      </c>
    </row>
    <row r="145" spans="1:104" x14ac:dyDescent="0.2">
      <c r="A145" s="177"/>
      <c r="B145" s="179"/>
      <c r="C145" s="223" t="s">
        <v>251</v>
      </c>
      <c r="D145" s="224"/>
      <c r="E145" s="180">
        <v>12</v>
      </c>
      <c r="F145" s="181"/>
      <c r="G145" s="182"/>
      <c r="M145" s="178" t="s">
        <v>251</v>
      </c>
      <c r="O145" s="169"/>
    </row>
    <row r="146" spans="1:104" ht="22.5" x14ac:dyDescent="0.2">
      <c r="A146" s="170">
        <v>58</v>
      </c>
      <c r="B146" s="171" t="s">
        <v>252</v>
      </c>
      <c r="C146" s="172" t="s">
        <v>253</v>
      </c>
      <c r="D146" s="173" t="s">
        <v>99</v>
      </c>
      <c r="E146" s="174">
        <v>5</v>
      </c>
      <c r="F146" s="174">
        <v>0</v>
      </c>
      <c r="G146" s="175">
        <f>E146*F146</f>
        <v>0</v>
      </c>
      <c r="O146" s="169">
        <v>2</v>
      </c>
      <c r="AA146" s="145">
        <v>1</v>
      </c>
      <c r="AB146" s="145">
        <v>1</v>
      </c>
      <c r="AC146" s="145">
        <v>1</v>
      </c>
      <c r="AZ146" s="145">
        <v>1</v>
      </c>
      <c r="BA146" s="145">
        <f>IF(AZ146=1,G146,0)</f>
        <v>0</v>
      </c>
      <c r="BB146" s="145">
        <f>IF(AZ146=2,G146,0)</f>
        <v>0</v>
      </c>
      <c r="BC146" s="145">
        <f>IF(AZ146=3,G146,0)</f>
        <v>0</v>
      </c>
      <c r="BD146" s="145">
        <f>IF(AZ146=4,G146,0)</f>
        <v>0</v>
      </c>
      <c r="BE146" s="145">
        <f>IF(AZ146=5,G146,0)</f>
        <v>0</v>
      </c>
      <c r="CA146" s="176">
        <v>1</v>
      </c>
      <c r="CB146" s="176">
        <v>1</v>
      </c>
      <c r="CZ146" s="145">
        <v>0.20613999999999999</v>
      </c>
    </row>
    <row r="147" spans="1:104" ht="22.5" x14ac:dyDescent="0.2">
      <c r="A147" s="170">
        <v>59</v>
      </c>
      <c r="B147" s="171" t="s">
        <v>254</v>
      </c>
      <c r="C147" s="172" t="s">
        <v>255</v>
      </c>
      <c r="D147" s="173" t="s">
        <v>99</v>
      </c>
      <c r="E147" s="174">
        <v>316.36</v>
      </c>
      <c r="F147" s="174">
        <v>0</v>
      </c>
      <c r="G147" s="175">
        <f>E147*F147</f>
        <v>0</v>
      </c>
      <c r="O147" s="169">
        <v>2</v>
      </c>
      <c r="AA147" s="145">
        <v>1</v>
      </c>
      <c r="AB147" s="145">
        <v>1</v>
      </c>
      <c r="AC147" s="145">
        <v>1</v>
      </c>
      <c r="AZ147" s="145">
        <v>1</v>
      </c>
      <c r="BA147" s="145">
        <f>IF(AZ147=1,G147,0)</f>
        <v>0</v>
      </c>
      <c r="BB147" s="145">
        <f>IF(AZ147=2,G147,0)</f>
        <v>0</v>
      </c>
      <c r="BC147" s="145">
        <f>IF(AZ147=3,G147,0)</f>
        <v>0</v>
      </c>
      <c r="BD147" s="145">
        <f>IF(AZ147=4,G147,0)</f>
        <v>0</v>
      </c>
      <c r="BE147" s="145">
        <f>IF(AZ147=5,G147,0)</f>
        <v>0</v>
      </c>
      <c r="CA147" s="176">
        <v>1</v>
      </c>
      <c r="CB147" s="176">
        <v>1</v>
      </c>
      <c r="CZ147" s="145">
        <v>0.26980999999999999</v>
      </c>
    </row>
    <row r="148" spans="1:104" x14ac:dyDescent="0.2">
      <c r="A148" s="177"/>
      <c r="B148" s="179"/>
      <c r="C148" s="223" t="s">
        <v>256</v>
      </c>
      <c r="D148" s="224"/>
      <c r="E148" s="180">
        <v>315.36</v>
      </c>
      <c r="F148" s="181"/>
      <c r="G148" s="182"/>
      <c r="M148" s="178" t="s">
        <v>256</v>
      </c>
      <c r="O148" s="169"/>
    </row>
    <row r="149" spans="1:104" x14ac:dyDescent="0.2">
      <c r="A149" s="177"/>
      <c r="B149" s="179"/>
      <c r="C149" s="223" t="s">
        <v>257</v>
      </c>
      <c r="D149" s="224"/>
      <c r="E149" s="180">
        <v>86</v>
      </c>
      <c r="F149" s="181"/>
      <c r="G149" s="182"/>
      <c r="M149" s="178" t="s">
        <v>257</v>
      </c>
      <c r="O149" s="169"/>
    </row>
    <row r="150" spans="1:104" x14ac:dyDescent="0.2">
      <c r="A150" s="177"/>
      <c r="B150" s="179"/>
      <c r="C150" s="223" t="s">
        <v>258</v>
      </c>
      <c r="D150" s="224"/>
      <c r="E150" s="180">
        <v>-85</v>
      </c>
      <c r="F150" s="181"/>
      <c r="G150" s="182"/>
      <c r="M150" s="178" t="s">
        <v>258</v>
      </c>
      <c r="O150" s="169"/>
    </row>
    <row r="151" spans="1:104" ht="22.5" x14ac:dyDescent="0.2">
      <c r="A151" s="170">
        <v>60</v>
      </c>
      <c r="B151" s="171" t="s">
        <v>259</v>
      </c>
      <c r="C151" s="172" t="s">
        <v>260</v>
      </c>
      <c r="D151" s="173" t="s">
        <v>99</v>
      </c>
      <c r="E151" s="174">
        <v>71</v>
      </c>
      <c r="F151" s="174">
        <v>0</v>
      </c>
      <c r="G151" s="175">
        <f>E151*F151</f>
        <v>0</v>
      </c>
      <c r="O151" s="169">
        <v>2</v>
      </c>
      <c r="AA151" s="145">
        <v>1</v>
      </c>
      <c r="AB151" s="145">
        <v>1</v>
      </c>
      <c r="AC151" s="145">
        <v>1</v>
      </c>
      <c r="AZ151" s="145">
        <v>1</v>
      </c>
      <c r="BA151" s="145">
        <f>IF(AZ151=1,G151,0)</f>
        <v>0</v>
      </c>
      <c r="BB151" s="145">
        <f>IF(AZ151=2,G151,0)</f>
        <v>0</v>
      </c>
      <c r="BC151" s="145">
        <f>IF(AZ151=3,G151,0)</f>
        <v>0</v>
      </c>
      <c r="BD151" s="145">
        <f>IF(AZ151=4,G151,0)</f>
        <v>0</v>
      </c>
      <c r="BE151" s="145">
        <f>IF(AZ151=5,G151,0)</f>
        <v>0</v>
      </c>
      <c r="CA151" s="176">
        <v>1</v>
      </c>
      <c r="CB151" s="176">
        <v>1</v>
      </c>
      <c r="CZ151" s="145">
        <v>0.19520000000000001</v>
      </c>
    </row>
    <row r="152" spans="1:104" x14ac:dyDescent="0.2">
      <c r="A152" s="177"/>
      <c r="B152" s="179"/>
      <c r="C152" s="223" t="s">
        <v>261</v>
      </c>
      <c r="D152" s="224"/>
      <c r="E152" s="180">
        <v>71</v>
      </c>
      <c r="F152" s="181"/>
      <c r="G152" s="182"/>
      <c r="M152" s="178" t="s">
        <v>261</v>
      </c>
      <c r="O152" s="169"/>
    </row>
    <row r="153" spans="1:104" ht="22.5" x14ac:dyDescent="0.2">
      <c r="A153" s="170">
        <v>61</v>
      </c>
      <c r="B153" s="171" t="s">
        <v>262</v>
      </c>
      <c r="C153" s="172" t="s">
        <v>263</v>
      </c>
      <c r="D153" s="173" t="s">
        <v>99</v>
      </c>
      <c r="E153" s="174">
        <v>14</v>
      </c>
      <c r="F153" s="174">
        <v>0</v>
      </c>
      <c r="G153" s="175">
        <f>E153*F153</f>
        <v>0</v>
      </c>
      <c r="O153" s="169">
        <v>2</v>
      </c>
      <c r="AA153" s="145">
        <v>1</v>
      </c>
      <c r="AB153" s="145">
        <v>1</v>
      </c>
      <c r="AC153" s="145">
        <v>1</v>
      </c>
      <c r="AZ153" s="145">
        <v>1</v>
      </c>
      <c r="BA153" s="145">
        <f>IF(AZ153=1,G153,0)</f>
        <v>0</v>
      </c>
      <c r="BB153" s="145">
        <f>IF(AZ153=2,G153,0)</f>
        <v>0</v>
      </c>
      <c r="BC153" s="145">
        <f>IF(AZ153=3,G153,0)</f>
        <v>0</v>
      </c>
      <c r="BD153" s="145">
        <f>IF(AZ153=4,G153,0)</f>
        <v>0</v>
      </c>
      <c r="BE153" s="145">
        <f>IF(AZ153=5,G153,0)</f>
        <v>0</v>
      </c>
      <c r="CA153" s="176">
        <v>1</v>
      </c>
      <c r="CB153" s="176">
        <v>1</v>
      </c>
      <c r="CZ153" s="145">
        <v>0.21115999999999999</v>
      </c>
    </row>
    <row r="154" spans="1:104" x14ac:dyDescent="0.2">
      <c r="A154" s="170">
        <v>62</v>
      </c>
      <c r="B154" s="171" t="s">
        <v>264</v>
      </c>
      <c r="C154" s="172" t="s">
        <v>265</v>
      </c>
      <c r="D154" s="173" t="s">
        <v>103</v>
      </c>
      <c r="E154" s="174">
        <v>0.33</v>
      </c>
      <c r="F154" s="174">
        <v>0</v>
      </c>
      <c r="G154" s="175">
        <f>E154*F154</f>
        <v>0</v>
      </c>
      <c r="O154" s="169">
        <v>2</v>
      </c>
      <c r="AA154" s="145">
        <v>1</v>
      </c>
      <c r="AB154" s="145">
        <v>1</v>
      </c>
      <c r="AC154" s="145">
        <v>1</v>
      </c>
      <c r="AZ154" s="145">
        <v>1</v>
      </c>
      <c r="BA154" s="145">
        <f>IF(AZ154=1,G154,0)</f>
        <v>0</v>
      </c>
      <c r="BB154" s="145">
        <f>IF(AZ154=2,G154,0)</f>
        <v>0</v>
      </c>
      <c r="BC154" s="145">
        <f>IF(AZ154=3,G154,0)</f>
        <v>0</v>
      </c>
      <c r="BD154" s="145">
        <f>IF(AZ154=4,G154,0)</f>
        <v>0</v>
      </c>
      <c r="BE154" s="145">
        <f>IF(AZ154=5,G154,0)</f>
        <v>0</v>
      </c>
      <c r="CA154" s="176">
        <v>1</v>
      </c>
      <c r="CB154" s="176">
        <v>1</v>
      </c>
      <c r="CZ154" s="145">
        <v>2.5249999999999999</v>
      </c>
    </row>
    <row r="155" spans="1:104" x14ac:dyDescent="0.2">
      <c r="A155" s="177"/>
      <c r="B155" s="179"/>
      <c r="C155" s="223" t="s">
        <v>266</v>
      </c>
      <c r="D155" s="224"/>
      <c r="E155" s="180">
        <v>0.33</v>
      </c>
      <c r="F155" s="181"/>
      <c r="G155" s="182"/>
      <c r="M155" s="178" t="s">
        <v>266</v>
      </c>
      <c r="O155" s="169"/>
    </row>
    <row r="156" spans="1:104" x14ac:dyDescent="0.2">
      <c r="A156" s="170">
        <v>63</v>
      </c>
      <c r="B156" s="171" t="s">
        <v>267</v>
      </c>
      <c r="C156" s="172" t="s">
        <v>268</v>
      </c>
      <c r="D156" s="173" t="s">
        <v>99</v>
      </c>
      <c r="E156" s="174">
        <v>30</v>
      </c>
      <c r="F156" s="174">
        <v>0</v>
      </c>
      <c r="G156" s="175">
        <f>E156*F156</f>
        <v>0</v>
      </c>
      <c r="O156" s="169">
        <v>2</v>
      </c>
      <c r="AA156" s="145">
        <v>1</v>
      </c>
      <c r="AB156" s="145">
        <v>1</v>
      </c>
      <c r="AC156" s="145">
        <v>1</v>
      </c>
      <c r="AZ156" s="145">
        <v>1</v>
      </c>
      <c r="BA156" s="145">
        <f>IF(AZ156=1,G156,0)</f>
        <v>0</v>
      </c>
      <c r="BB156" s="145">
        <f>IF(AZ156=2,G156,0)</f>
        <v>0</v>
      </c>
      <c r="BC156" s="145">
        <f>IF(AZ156=3,G156,0)</f>
        <v>0</v>
      </c>
      <c r="BD156" s="145">
        <f>IF(AZ156=4,G156,0)</f>
        <v>0</v>
      </c>
      <c r="BE156" s="145">
        <f>IF(AZ156=5,G156,0)</f>
        <v>0</v>
      </c>
      <c r="CA156" s="176">
        <v>1</v>
      </c>
      <c r="CB156" s="176">
        <v>1</v>
      </c>
      <c r="CZ156" s="145">
        <v>0</v>
      </c>
    </row>
    <row r="157" spans="1:104" x14ac:dyDescent="0.2">
      <c r="A157" s="177"/>
      <c r="B157" s="179"/>
      <c r="C157" s="223" t="s">
        <v>246</v>
      </c>
      <c r="D157" s="224"/>
      <c r="E157" s="180">
        <v>30</v>
      </c>
      <c r="F157" s="181"/>
      <c r="G157" s="182"/>
      <c r="M157" s="178" t="s">
        <v>246</v>
      </c>
      <c r="O157" s="169"/>
    </row>
    <row r="158" spans="1:104" x14ac:dyDescent="0.2">
      <c r="A158" s="170">
        <v>64</v>
      </c>
      <c r="B158" s="171" t="s">
        <v>269</v>
      </c>
      <c r="C158" s="172" t="s">
        <v>270</v>
      </c>
      <c r="D158" s="173" t="s">
        <v>152</v>
      </c>
      <c r="E158" s="174">
        <v>22.44</v>
      </c>
      <c r="F158" s="174">
        <v>0</v>
      </c>
      <c r="G158" s="175">
        <f>E158*F158</f>
        <v>0</v>
      </c>
      <c r="O158" s="169">
        <v>2</v>
      </c>
      <c r="AA158" s="145">
        <v>12</v>
      </c>
      <c r="AB158" s="145">
        <v>0</v>
      </c>
      <c r="AC158" s="145">
        <v>69</v>
      </c>
      <c r="AZ158" s="145">
        <v>1</v>
      </c>
      <c r="BA158" s="145">
        <f>IF(AZ158=1,G158,0)</f>
        <v>0</v>
      </c>
      <c r="BB158" s="145">
        <f>IF(AZ158=2,G158,0)</f>
        <v>0</v>
      </c>
      <c r="BC158" s="145">
        <f>IF(AZ158=3,G158,0)</f>
        <v>0</v>
      </c>
      <c r="BD158" s="145">
        <f>IF(AZ158=4,G158,0)</f>
        <v>0</v>
      </c>
      <c r="BE158" s="145">
        <f>IF(AZ158=5,G158,0)</f>
        <v>0</v>
      </c>
      <c r="CA158" s="176">
        <v>12</v>
      </c>
      <c r="CB158" s="176">
        <v>0</v>
      </c>
      <c r="CZ158" s="145">
        <v>3.2000000000000001E-2</v>
      </c>
    </row>
    <row r="159" spans="1:104" x14ac:dyDescent="0.2">
      <c r="A159" s="177"/>
      <c r="B159" s="179"/>
      <c r="C159" s="223" t="s">
        <v>271</v>
      </c>
      <c r="D159" s="224"/>
      <c r="E159" s="180">
        <v>22.44</v>
      </c>
      <c r="F159" s="181"/>
      <c r="G159" s="182"/>
      <c r="M159" s="178" t="s">
        <v>271</v>
      </c>
      <c r="O159" s="169"/>
    </row>
    <row r="160" spans="1:104" x14ac:dyDescent="0.2">
      <c r="A160" s="183"/>
      <c r="B160" s="184" t="s">
        <v>72</v>
      </c>
      <c r="C160" s="185" t="str">
        <f>CONCATENATE(B143," ",C143)</f>
        <v>91 Doplňující práce na komunikaci</v>
      </c>
      <c r="D160" s="186"/>
      <c r="E160" s="187"/>
      <c r="F160" s="188"/>
      <c r="G160" s="189">
        <f>SUM(G143:G159)</f>
        <v>0</v>
      </c>
      <c r="O160" s="169">
        <v>4</v>
      </c>
      <c r="BA160" s="190">
        <f>SUM(BA143:BA159)</f>
        <v>0</v>
      </c>
      <c r="BB160" s="190">
        <f>SUM(BB143:BB159)</f>
        <v>0</v>
      </c>
      <c r="BC160" s="190">
        <f>SUM(BC143:BC159)</f>
        <v>0</v>
      </c>
      <c r="BD160" s="190">
        <f>SUM(BD143:BD159)</f>
        <v>0</v>
      </c>
      <c r="BE160" s="190">
        <f>SUM(BE143:BE159)</f>
        <v>0</v>
      </c>
    </row>
    <row r="161" spans="1:104" x14ac:dyDescent="0.2">
      <c r="A161" s="162" t="s">
        <v>69</v>
      </c>
      <c r="B161" s="163" t="s">
        <v>272</v>
      </c>
      <c r="C161" s="164" t="s">
        <v>273</v>
      </c>
      <c r="D161" s="165"/>
      <c r="E161" s="166"/>
      <c r="F161" s="166"/>
      <c r="G161" s="167"/>
      <c r="H161" s="168"/>
      <c r="I161" s="168"/>
      <c r="O161" s="169">
        <v>1</v>
      </c>
    </row>
    <row r="162" spans="1:104" x14ac:dyDescent="0.2">
      <c r="A162" s="170">
        <v>65</v>
      </c>
      <c r="B162" s="171" t="s">
        <v>274</v>
      </c>
      <c r="C162" s="172" t="s">
        <v>275</v>
      </c>
      <c r="D162" s="173" t="s">
        <v>276</v>
      </c>
      <c r="E162" s="174">
        <v>527.06935999999996</v>
      </c>
      <c r="F162" s="174">
        <v>0</v>
      </c>
      <c r="G162" s="175">
        <f>E162*F162</f>
        <v>0</v>
      </c>
      <c r="O162" s="169">
        <v>2</v>
      </c>
      <c r="AA162" s="145">
        <v>8</v>
      </c>
      <c r="AB162" s="145">
        <v>1</v>
      </c>
      <c r="AC162" s="145">
        <v>3</v>
      </c>
      <c r="AZ162" s="145">
        <v>1</v>
      </c>
      <c r="BA162" s="145">
        <f>IF(AZ162=1,G162,0)</f>
        <v>0</v>
      </c>
      <c r="BB162" s="145">
        <f>IF(AZ162=2,G162,0)</f>
        <v>0</v>
      </c>
      <c r="BC162" s="145">
        <f>IF(AZ162=3,G162,0)</f>
        <v>0</v>
      </c>
      <c r="BD162" s="145">
        <f>IF(AZ162=4,G162,0)</f>
        <v>0</v>
      </c>
      <c r="BE162" s="145">
        <f>IF(AZ162=5,G162,0)</f>
        <v>0</v>
      </c>
      <c r="CA162" s="176">
        <v>8</v>
      </c>
      <c r="CB162" s="176">
        <v>1</v>
      </c>
      <c r="CZ162" s="145">
        <v>0</v>
      </c>
    </row>
    <row r="163" spans="1:104" x14ac:dyDescent="0.2">
      <c r="A163" s="170">
        <v>66</v>
      </c>
      <c r="B163" s="171" t="s">
        <v>277</v>
      </c>
      <c r="C163" s="172" t="s">
        <v>278</v>
      </c>
      <c r="D163" s="173" t="s">
        <v>276</v>
      </c>
      <c r="E163" s="174">
        <v>7378.9710400000004</v>
      </c>
      <c r="F163" s="174">
        <v>0</v>
      </c>
      <c r="G163" s="175">
        <f>E163*F163</f>
        <v>0</v>
      </c>
      <c r="O163" s="169">
        <v>2</v>
      </c>
      <c r="AA163" s="145">
        <v>8</v>
      </c>
      <c r="AB163" s="145">
        <v>1</v>
      </c>
      <c r="AC163" s="145">
        <v>3</v>
      </c>
      <c r="AZ163" s="145">
        <v>1</v>
      </c>
      <c r="BA163" s="145">
        <f>IF(AZ163=1,G163,0)</f>
        <v>0</v>
      </c>
      <c r="BB163" s="145">
        <f>IF(AZ163=2,G163,0)</f>
        <v>0</v>
      </c>
      <c r="BC163" s="145">
        <f>IF(AZ163=3,G163,0)</f>
        <v>0</v>
      </c>
      <c r="BD163" s="145">
        <f>IF(AZ163=4,G163,0)</f>
        <v>0</v>
      </c>
      <c r="BE163" s="145">
        <f>IF(AZ163=5,G163,0)</f>
        <v>0</v>
      </c>
      <c r="CA163" s="176">
        <v>8</v>
      </c>
      <c r="CB163" s="176">
        <v>1</v>
      </c>
      <c r="CZ163" s="145">
        <v>0</v>
      </c>
    </row>
    <row r="164" spans="1:104" x14ac:dyDescent="0.2">
      <c r="A164" s="170">
        <v>67</v>
      </c>
      <c r="B164" s="171" t="s">
        <v>279</v>
      </c>
      <c r="C164" s="172" t="s">
        <v>280</v>
      </c>
      <c r="D164" s="173" t="s">
        <v>276</v>
      </c>
      <c r="E164" s="174">
        <v>527.06935999999996</v>
      </c>
      <c r="F164" s="174">
        <v>0</v>
      </c>
      <c r="G164" s="175">
        <f>E164*F164</f>
        <v>0</v>
      </c>
      <c r="O164" s="169">
        <v>2</v>
      </c>
      <c r="AA164" s="145">
        <v>8</v>
      </c>
      <c r="AB164" s="145">
        <v>1</v>
      </c>
      <c r="AC164" s="145">
        <v>3</v>
      </c>
      <c r="AZ164" s="145">
        <v>1</v>
      </c>
      <c r="BA164" s="145">
        <f>IF(AZ164=1,G164,0)</f>
        <v>0</v>
      </c>
      <c r="BB164" s="145">
        <f>IF(AZ164=2,G164,0)</f>
        <v>0</v>
      </c>
      <c r="BC164" s="145">
        <f>IF(AZ164=3,G164,0)</f>
        <v>0</v>
      </c>
      <c r="BD164" s="145">
        <f>IF(AZ164=4,G164,0)</f>
        <v>0</v>
      </c>
      <c r="BE164" s="145">
        <f>IF(AZ164=5,G164,0)</f>
        <v>0</v>
      </c>
      <c r="CA164" s="176">
        <v>8</v>
      </c>
      <c r="CB164" s="176">
        <v>1</v>
      </c>
      <c r="CZ164" s="145">
        <v>0</v>
      </c>
    </row>
    <row r="165" spans="1:104" x14ac:dyDescent="0.2">
      <c r="A165" s="183"/>
      <c r="B165" s="184" t="s">
        <v>72</v>
      </c>
      <c r="C165" s="185" t="str">
        <f>CONCATENATE(B161," ",C161)</f>
        <v>96 Bourání konstrukcí</v>
      </c>
      <c r="D165" s="186"/>
      <c r="E165" s="187"/>
      <c r="F165" s="188"/>
      <c r="G165" s="189">
        <f>SUM(G161:G164)</f>
        <v>0</v>
      </c>
      <c r="O165" s="169">
        <v>4</v>
      </c>
      <c r="BA165" s="190">
        <f>SUM(BA161:BA164)</f>
        <v>0</v>
      </c>
      <c r="BB165" s="190">
        <f>SUM(BB161:BB164)</f>
        <v>0</v>
      </c>
      <c r="BC165" s="190">
        <f>SUM(BC161:BC164)</f>
        <v>0</v>
      </c>
      <c r="BD165" s="190">
        <f>SUM(BD161:BD164)</f>
        <v>0</v>
      </c>
      <c r="BE165" s="190">
        <f>SUM(BE161:BE164)</f>
        <v>0</v>
      </c>
    </row>
    <row r="166" spans="1:104" x14ac:dyDescent="0.2">
      <c r="A166" s="162" t="s">
        <v>69</v>
      </c>
      <c r="B166" s="163" t="s">
        <v>281</v>
      </c>
      <c r="C166" s="164" t="s">
        <v>282</v>
      </c>
      <c r="D166" s="165"/>
      <c r="E166" s="166"/>
      <c r="F166" s="166"/>
      <c r="G166" s="167"/>
      <c r="H166" s="168"/>
      <c r="I166" s="168"/>
      <c r="O166" s="169">
        <v>1</v>
      </c>
    </row>
    <row r="167" spans="1:104" x14ac:dyDescent="0.2">
      <c r="A167" s="170">
        <v>68</v>
      </c>
      <c r="B167" s="171" t="s">
        <v>283</v>
      </c>
      <c r="C167" s="172" t="s">
        <v>284</v>
      </c>
      <c r="D167" s="173" t="s">
        <v>276</v>
      </c>
      <c r="E167" s="174">
        <v>1577.2623672</v>
      </c>
      <c r="F167" s="174">
        <v>0</v>
      </c>
      <c r="G167" s="175">
        <f>E167*F167</f>
        <v>0</v>
      </c>
      <c r="O167" s="169">
        <v>2</v>
      </c>
      <c r="AA167" s="145">
        <v>7</v>
      </c>
      <c r="AB167" s="145">
        <v>1</v>
      </c>
      <c r="AC167" s="145">
        <v>2</v>
      </c>
      <c r="AZ167" s="145">
        <v>1</v>
      </c>
      <c r="BA167" s="145">
        <f>IF(AZ167=1,G167,0)</f>
        <v>0</v>
      </c>
      <c r="BB167" s="145">
        <f>IF(AZ167=2,G167,0)</f>
        <v>0</v>
      </c>
      <c r="BC167" s="145">
        <f>IF(AZ167=3,G167,0)</f>
        <v>0</v>
      </c>
      <c r="BD167" s="145">
        <f>IF(AZ167=4,G167,0)</f>
        <v>0</v>
      </c>
      <c r="BE167" s="145">
        <f>IF(AZ167=5,G167,0)</f>
        <v>0</v>
      </c>
      <c r="CA167" s="176">
        <v>7</v>
      </c>
      <c r="CB167" s="176">
        <v>1</v>
      </c>
      <c r="CZ167" s="145">
        <v>0</v>
      </c>
    </row>
    <row r="168" spans="1:104" x14ac:dyDescent="0.2">
      <c r="A168" s="183"/>
      <c r="B168" s="184" t="s">
        <v>72</v>
      </c>
      <c r="C168" s="185" t="str">
        <f>CONCATENATE(B166," ",C166)</f>
        <v>99 Staveništní přesun hmot</v>
      </c>
      <c r="D168" s="186"/>
      <c r="E168" s="187"/>
      <c r="F168" s="188"/>
      <c r="G168" s="189">
        <f>SUM(G166:G167)</f>
        <v>0</v>
      </c>
      <c r="O168" s="169">
        <v>4</v>
      </c>
      <c r="BA168" s="190">
        <f>SUM(BA166:BA167)</f>
        <v>0</v>
      </c>
      <c r="BB168" s="190">
        <f>SUM(BB166:BB167)</f>
        <v>0</v>
      </c>
      <c r="BC168" s="190">
        <f>SUM(BC166:BC167)</f>
        <v>0</v>
      </c>
      <c r="BD168" s="190">
        <f>SUM(BD166:BD167)</f>
        <v>0</v>
      </c>
      <c r="BE168" s="190">
        <f>SUM(BE166:BE167)</f>
        <v>0</v>
      </c>
    </row>
    <row r="169" spans="1:104" x14ac:dyDescent="0.2">
      <c r="A169" s="162" t="s">
        <v>69</v>
      </c>
      <c r="B169" s="163" t="s">
        <v>285</v>
      </c>
      <c r="C169" s="164" t="s">
        <v>286</v>
      </c>
      <c r="D169" s="165"/>
      <c r="E169" s="166"/>
      <c r="F169" s="166"/>
      <c r="G169" s="167"/>
      <c r="H169" s="168"/>
      <c r="I169" s="168"/>
      <c r="O169" s="169">
        <v>1</v>
      </c>
    </row>
    <row r="170" spans="1:104" x14ac:dyDescent="0.2">
      <c r="A170" s="170">
        <v>69</v>
      </c>
      <c r="B170" s="171" t="s">
        <v>287</v>
      </c>
      <c r="C170" s="172" t="s">
        <v>288</v>
      </c>
      <c r="D170" s="173" t="s">
        <v>289</v>
      </c>
      <c r="E170" s="174">
        <v>1</v>
      </c>
      <c r="F170" s="174">
        <v>0</v>
      </c>
      <c r="G170" s="175">
        <f>E170*F170</f>
        <v>0</v>
      </c>
      <c r="O170" s="169">
        <v>2</v>
      </c>
      <c r="AA170" s="145">
        <v>12</v>
      </c>
      <c r="AB170" s="145">
        <v>0</v>
      </c>
      <c r="AC170" s="145">
        <v>82</v>
      </c>
      <c r="AZ170" s="145">
        <v>1</v>
      </c>
      <c r="BA170" s="145">
        <f>IF(AZ170=1,G170,0)</f>
        <v>0</v>
      </c>
      <c r="BB170" s="145">
        <f>IF(AZ170=2,G170,0)</f>
        <v>0</v>
      </c>
      <c r="BC170" s="145">
        <f>IF(AZ170=3,G170,0)</f>
        <v>0</v>
      </c>
      <c r="BD170" s="145">
        <f>IF(AZ170=4,G170,0)</f>
        <v>0</v>
      </c>
      <c r="BE170" s="145">
        <f>IF(AZ170=5,G170,0)</f>
        <v>0</v>
      </c>
      <c r="CA170" s="176">
        <v>12</v>
      </c>
      <c r="CB170" s="176">
        <v>0</v>
      </c>
      <c r="CZ170" s="145">
        <v>0</v>
      </c>
    </row>
    <row r="171" spans="1:104" x14ac:dyDescent="0.2">
      <c r="A171" s="183"/>
      <c r="B171" s="184" t="s">
        <v>72</v>
      </c>
      <c r="C171" s="185" t="str">
        <f>CONCATENATE(B169," ",C169)</f>
        <v>991 Vedlejší rozpočtové náklady</v>
      </c>
      <c r="D171" s="186"/>
      <c r="E171" s="187"/>
      <c r="F171" s="188"/>
      <c r="G171" s="189">
        <f>SUM(G169:G170)</f>
        <v>0</v>
      </c>
      <c r="O171" s="169">
        <v>4</v>
      </c>
      <c r="BA171" s="190">
        <f>SUM(BA169:BA170)</f>
        <v>0</v>
      </c>
      <c r="BB171" s="190">
        <f>SUM(BB169:BB170)</f>
        <v>0</v>
      </c>
      <c r="BC171" s="190">
        <f>SUM(BC169:BC170)</f>
        <v>0</v>
      </c>
      <c r="BD171" s="190">
        <f>SUM(BD169:BD170)</f>
        <v>0</v>
      </c>
      <c r="BE171" s="190">
        <f>SUM(BE169:BE170)</f>
        <v>0</v>
      </c>
    </row>
    <row r="172" spans="1:104" x14ac:dyDescent="0.2">
      <c r="A172" s="162" t="s">
        <v>69</v>
      </c>
      <c r="B172" s="163" t="s">
        <v>290</v>
      </c>
      <c r="C172" s="164" t="s">
        <v>291</v>
      </c>
      <c r="D172" s="165"/>
      <c r="E172" s="166"/>
      <c r="F172" s="166"/>
      <c r="G172" s="167"/>
      <c r="H172" s="168"/>
      <c r="I172" s="168"/>
      <c r="O172" s="169">
        <v>1</v>
      </c>
    </row>
    <row r="173" spans="1:104" x14ac:dyDescent="0.2">
      <c r="A173" s="170">
        <v>70</v>
      </c>
      <c r="B173" s="171" t="s">
        <v>287</v>
      </c>
      <c r="C173" s="172" t="s">
        <v>292</v>
      </c>
      <c r="D173" s="173" t="s">
        <v>289</v>
      </c>
      <c r="E173" s="174">
        <v>1</v>
      </c>
      <c r="F173" s="174">
        <v>0</v>
      </c>
      <c r="G173" s="175">
        <f>E173*F173</f>
        <v>0</v>
      </c>
      <c r="O173" s="169">
        <v>2</v>
      </c>
      <c r="AA173" s="145">
        <v>12</v>
      </c>
      <c r="AB173" s="145">
        <v>0</v>
      </c>
      <c r="AC173" s="145">
        <v>80</v>
      </c>
      <c r="AZ173" s="145">
        <v>1</v>
      </c>
      <c r="BA173" s="145">
        <f>IF(AZ173=1,G173,0)</f>
        <v>0</v>
      </c>
      <c r="BB173" s="145">
        <f>IF(AZ173=2,G173,0)</f>
        <v>0</v>
      </c>
      <c r="BC173" s="145">
        <f>IF(AZ173=3,G173,0)</f>
        <v>0</v>
      </c>
      <c r="BD173" s="145">
        <f>IF(AZ173=4,G173,0)</f>
        <v>0</v>
      </c>
      <c r="BE173" s="145">
        <f>IF(AZ173=5,G173,0)</f>
        <v>0</v>
      </c>
      <c r="CA173" s="176">
        <v>12</v>
      </c>
      <c r="CB173" s="176">
        <v>0</v>
      </c>
      <c r="CZ173" s="145">
        <v>0</v>
      </c>
    </row>
    <row r="174" spans="1:104" x14ac:dyDescent="0.2">
      <c r="A174" s="170">
        <v>71</v>
      </c>
      <c r="B174" s="171" t="s">
        <v>293</v>
      </c>
      <c r="C174" s="172" t="s">
        <v>294</v>
      </c>
      <c r="D174" s="173" t="s">
        <v>289</v>
      </c>
      <c r="E174" s="174">
        <v>1</v>
      </c>
      <c r="F174" s="174">
        <v>0</v>
      </c>
      <c r="G174" s="175">
        <f>E174*F174</f>
        <v>0</v>
      </c>
      <c r="O174" s="169">
        <v>2</v>
      </c>
      <c r="AA174" s="145">
        <v>12</v>
      </c>
      <c r="AB174" s="145">
        <v>0</v>
      </c>
      <c r="AC174" s="145">
        <v>81</v>
      </c>
      <c r="AZ174" s="145">
        <v>1</v>
      </c>
      <c r="BA174" s="145">
        <f>IF(AZ174=1,G174,0)</f>
        <v>0</v>
      </c>
      <c r="BB174" s="145">
        <f>IF(AZ174=2,G174,0)</f>
        <v>0</v>
      </c>
      <c r="BC174" s="145">
        <f>IF(AZ174=3,G174,0)</f>
        <v>0</v>
      </c>
      <c r="BD174" s="145">
        <f>IF(AZ174=4,G174,0)</f>
        <v>0</v>
      </c>
      <c r="BE174" s="145">
        <f>IF(AZ174=5,G174,0)</f>
        <v>0</v>
      </c>
      <c r="CA174" s="176">
        <v>12</v>
      </c>
      <c r="CB174" s="176">
        <v>0</v>
      </c>
      <c r="CZ174" s="145">
        <v>0</v>
      </c>
    </row>
    <row r="175" spans="1:104" x14ac:dyDescent="0.2">
      <c r="A175" s="170">
        <v>72</v>
      </c>
      <c r="B175" s="171" t="s">
        <v>295</v>
      </c>
      <c r="C175" s="172" t="s">
        <v>296</v>
      </c>
      <c r="D175" s="173" t="s">
        <v>289</v>
      </c>
      <c r="E175" s="174">
        <v>1</v>
      </c>
      <c r="F175" s="174">
        <v>0</v>
      </c>
      <c r="G175" s="175">
        <f>E175*F175</f>
        <v>0</v>
      </c>
      <c r="O175" s="169">
        <v>2</v>
      </c>
      <c r="AA175" s="145">
        <v>12</v>
      </c>
      <c r="AB175" s="145">
        <v>0</v>
      </c>
      <c r="AC175" s="145">
        <v>98</v>
      </c>
      <c r="AZ175" s="145">
        <v>1</v>
      </c>
      <c r="BA175" s="145">
        <f>IF(AZ175=1,G175,0)</f>
        <v>0</v>
      </c>
      <c r="BB175" s="145">
        <f>IF(AZ175=2,G175,0)</f>
        <v>0</v>
      </c>
      <c r="BC175" s="145">
        <f>IF(AZ175=3,G175,0)</f>
        <v>0</v>
      </c>
      <c r="BD175" s="145">
        <f>IF(AZ175=4,G175,0)</f>
        <v>0</v>
      </c>
      <c r="BE175" s="145">
        <f>IF(AZ175=5,G175,0)</f>
        <v>0</v>
      </c>
      <c r="CA175" s="176">
        <v>12</v>
      </c>
      <c r="CB175" s="176">
        <v>0</v>
      </c>
      <c r="CZ175" s="145">
        <v>0</v>
      </c>
    </row>
    <row r="176" spans="1:104" x14ac:dyDescent="0.2">
      <c r="A176" s="183"/>
      <c r="B176" s="184" t="s">
        <v>72</v>
      </c>
      <c r="C176" s="185" t="str">
        <f>CONCATENATE(B172," ",C172)</f>
        <v>992 Ostatní náklady</v>
      </c>
      <c r="D176" s="186"/>
      <c r="E176" s="187"/>
      <c r="F176" s="188"/>
      <c r="G176" s="189">
        <f>SUM(G172:G175)</f>
        <v>0</v>
      </c>
      <c r="O176" s="169">
        <v>4</v>
      </c>
      <c r="BA176" s="190">
        <f>SUM(BA172:BA175)</f>
        <v>0</v>
      </c>
      <c r="BB176" s="190">
        <f>SUM(BB172:BB175)</f>
        <v>0</v>
      </c>
      <c r="BC176" s="190">
        <f>SUM(BC172:BC175)</f>
        <v>0</v>
      </c>
      <c r="BD176" s="190">
        <f>SUM(BD172:BD175)</f>
        <v>0</v>
      </c>
      <c r="BE176" s="190">
        <f>SUM(BE172:BE175)</f>
        <v>0</v>
      </c>
    </row>
    <row r="177" spans="1:104" x14ac:dyDescent="0.2">
      <c r="A177" s="162" t="s">
        <v>69</v>
      </c>
      <c r="B177" s="163" t="s">
        <v>297</v>
      </c>
      <c r="C177" s="164" t="s">
        <v>298</v>
      </c>
      <c r="D177" s="165"/>
      <c r="E177" s="166"/>
      <c r="F177" s="166"/>
      <c r="G177" s="167"/>
      <c r="H177" s="168"/>
      <c r="I177" s="168"/>
      <c r="O177" s="169">
        <v>1</v>
      </c>
    </row>
    <row r="178" spans="1:104" ht="22.5" x14ac:dyDescent="0.2">
      <c r="A178" s="170">
        <v>73</v>
      </c>
      <c r="B178" s="171" t="s">
        <v>218</v>
      </c>
      <c r="C178" s="172" t="s">
        <v>299</v>
      </c>
      <c r="D178" s="173" t="s">
        <v>99</v>
      </c>
      <c r="E178" s="174">
        <v>1.5</v>
      </c>
      <c r="F178" s="174">
        <v>0</v>
      </c>
      <c r="G178" s="175">
        <f>E178*F178</f>
        <v>0</v>
      </c>
      <c r="O178" s="169">
        <v>2</v>
      </c>
      <c r="AA178" s="145">
        <v>11</v>
      </c>
      <c r="AB178" s="145">
        <v>3</v>
      </c>
      <c r="AC178" s="145">
        <v>92</v>
      </c>
      <c r="AZ178" s="145">
        <v>2</v>
      </c>
      <c r="BA178" s="145">
        <f>IF(AZ178=1,G178,0)</f>
        <v>0</v>
      </c>
      <c r="BB178" s="145">
        <f>IF(AZ178=2,G178,0)</f>
        <v>0</v>
      </c>
      <c r="BC178" s="145">
        <f>IF(AZ178=3,G178,0)</f>
        <v>0</v>
      </c>
      <c r="BD178" s="145">
        <f>IF(AZ178=4,G178,0)</f>
        <v>0</v>
      </c>
      <c r="BE178" s="145">
        <f>IF(AZ178=5,G178,0)</f>
        <v>0</v>
      </c>
      <c r="CA178" s="176">
        <v>11</v>
      </c>
      <c r="CB178" s="176">
        <v>3</v>
      </c>
      <c r="CZ178" s="145">
        <v>0</v>
      </c>
    </row>
    <row r="179" spans="1:104" x14ac:dyDescent="0.2">
      <c r="A179" s="183"/>
      <c r="B179" s="184" t="s">
        <v>72</v>
      </c>
      <c r="C179" s="185" t="str">
        <f>CONCATENATE(B177," ",C177)</f>
        <v>767 Konstrukce zámečnické</v>
      </c>
      <c r="D179" s="186"/>
      <c r="E179" s="187"/>
      <c r="F179" s="188"/>
      <c r="G179" s="189">
        <f>SUM(G177:G178)</f>
        <v>0</v>
      </c>
      <c r="O179" s="169">
        <v>4</v>
      </c>
      <c r="BA179" s="190">
        <f>SUM(BA177:BA178)</f>
        <v>0</v>
      </c>
      <c r="BB179" s="190">
        <f>SUM(BB177:BB178)</f>
        <v>0</v>
      </c>
      <c r="BC179" s="190">
        <f>SUM(BC177:BC178)</f>
        <v>0</v>
      </c>
      <c r="BD179" s="190">
        <f>SUM(BD177:BD178)</f>
        <v>0</v>
      </c>
      <c r="BE179" s="190">
        <f>SUM(BE177:BE178)</f>
        <v>0</v>
      </c>
    </row>
    <row r="180" spans="1:104" x14ac:dyDescent="0.2">
      <c r="E180" s="145"/>
    </row>
    <row r="181" spans="1:104" x14ac:dyDescent="0.2">
      <c r="E181" s="145"/>
    </row>
    <row r="182" spans="1:104" x14ac:dyDescent="0.2">
      <c r="E182" s="145"/>
    </row>
    <row r="183" spans="1:104" x14ac:dyDescent="0.2">
      <c r="E183" s="145"/>
    </row>
    <row r="184" spans="1:104" x14ac:dyDescent="0.2">
      <c r="E184" s="145"/>
    </row>
    <row r="185" spans="1:104" x14ac:dyDescent="0.2">
      <c r="E185" s="145"/>
    </row>
    <row r="186" spans="1:104" x14ac:dyDescent="0.2">
      <c r="E186" s="145"/>
    </row>
    <row r="187" spans="1:104" x14ac:dyDescent="0.2">
      <c r="E187" s="145"/>
    </row>
    <row r="188" spans="1:104" x14ac:dyDescent="0.2">
      <c r="E188" s="145"/>
    </row>
    <row r="189" spans="1:104" x14ac:dyDescent="0.2">
      <c r="E189" s="145"/>
    </row>
    <row r="190" spans="1:104" x14ac:dyDescent="0.2">
      <c r="E190" s="145"/>
    </row>
    <row r="191" spans="1:104" x14ac:dyDescent="0.2">
      <c r="E191" s="145"/>
    </row>
    <row r="192" spans="1:104" x14ac:dyDescent="0.2">
      <c r="E192" s="145"/>
    </row>
    <row r="193" spans="1:7" x14ac:dyDescent="0.2">
      <c r="E193" s="145"/>
    </row>
    <row r="194" spans="1:7" x14ac:dyDescent="0.2">
      <c r="E194" s="145"/>
    </row>
    <row r="195" spans="1:7" x14ac:dyDescent="0.2">
      <c r="E195" s="145"/>
    </row>
    <row r="196" spans="1:7" x14ac:dyDescent="0.2">
      <c r="E196" s="145"/>
    </row>
    <row r="197" spans="1:7" x14ac:dyDescent="0.2">
      <c r="E197" s="145"/>
    </row>
    <row r="198" spans="1:7" x14ac:dyDescent="0.2">
      <c r="E198" s="145"/>
    </row>
    <row r="199" spans="1:7" x14ac:dyDescent="0.2">
      <c r="E199" s="145"/>
    </row>
    <row r="200" spans="1:7" x14ac:dyDescent="0.2">
      <c r="E200" s="145"/>
    </row>
    <row r="201" spans="1:7" x14ac:dyDescent="0.2">
      <c r="E201" s="145"/>
    </row>
    <row r="202" spans="1:7" x14ac:dyDescent="0.2">
      <c r="E202" s="145"/>
    </row>
    <row r="203" spans="1:7" x14ac:dyDescent="0.2">
      <c r="A203" s="191"/>
      <c r="B203" s="191"/>
      <c r="C203" s="191"/>
      <c r="D203" s="191"/>
      <c r="E203" s="191"/>
      <c r="F203" s="191"/>
      <c r="G203" s="191"/>
    </row>
    <row r="204" spans="1:7" x14ac:dyDescent="0.2">
      <c r="A204" s="191"/>
      <c r="B204" s="191"/>
      <c r="C204" s="191"/>
      <c r="D204" s="191"/>
      <c r="E204" s="191"/>
      <c r="F204" s="191"/>
      <c r="G204" s="191"/>
    </row>
    <row r="205" spans="1:7" x14ac:dyDescent="0.2">
      <c r="A205" s="191"/>
      <c r="B205" s="191"/>
      <c r="C205" s="191"/>
      <c r="D205" s="191"/>
      <c r="E205" s="191"/>
      <c r="F205" s="191"/>
      <c r="G205" s="191"/>
    </row>
    <row r="206" spans="1:7" x14ac:dyDescent="0.2">
      <c r="A206" s="191"/>
      <c r="B206" s="191"/>
      <c r="C206" s="191"/>
      <c r="D206" s="191"/>
      <c r="E206" s="191"/>
      <c r="F206" s="191"/>
      <c r="G206" s="191"/>
    </row>
    <row r="207" spans="1:7" x14ac:dyDescent="0.2">
      <c r="E207" s="145"/>
    </row>
    <row r="208" spans="1:7" x14ac:dyDescent="0.2">
      <c r="E208" s="145"/>
    </row>
    <row r="209" spans="5:5" x14ac:dyDescent="0.2">
      <c r="E209" s="145"/>
    </row>
    <row r="210" spans="5:5" x14ac:dyDescent="0.2">
      <c r="E210" s="145"/>
    </row>
    <row r="211" spans="5:5" x14ac:dyDescent="0.2">
      <c r="E211" s="145"/>
    </row>
    <row r="212" spans="5:5" x14ac:dyDescent="0.2">
      <c r="E212" s="145"/>
    </row>
    <row r="213" spans="5:5" x14ac:dyDescent="0.2">
      <c r="E213" s="145"/>
    </row>
    <row r="214" spans="5:5" x14ac:dyDescent="0.2">
      <c r="E214" s="145"/>
    </row>
    <row r="215" spans="5:5" x14ac:dyDescent="0.2">
      <c r="E215" s="145"/>
    </row>
    <row r="216" spans="5:5" x14ac:dyDescent="0.2">
      <c r="E216" s="145"/>
    </row>
    <row r="217" spans="5:5" x14ac:dyDescent="0.2">
      <c r="E217" s="145"/>
    </row>
    <row r="218" spans="5:5" x14ac:dyDescent="0.2">
      <c r="E218" s="145"/>
    </row>
    <row r="219" spans="5:5" x14ac:dyDescent="0.2">
      <c r="E219" s="145"/>
    </row>
    <row r="220" spans="5:5" x14ac:dyDescent="0.2">
      <c r="E220" s="145"/>
    </row>
    <row r="221" spans="5:5" x14ac:dyDescent="0.2">
      <c r="E221" s="145"/>
    </row>
    <row r="222" spans="5:5" x14ac:dyDescent="0.2">
      <c r="E222" s="145"/>
    </row>
    <row r="223" spans="5:5" x14ac:dyDescent="0.2">
      <c r="E223" s="145"/>
    </row>
    <row r="224" spans="5:5" x14ac:dyDescent="0.2">
      <c r="E224" s="145"/>
    </row>
    <row r="225" spans="1:7" x14ac:dyDescent="0.2">
      <c r="E225" s="145"/>
    </row>
    <row r="226" spans="1:7" x14ac:dyDescent="0.2">
      <c r="E226" s="145"/>
    </row>
    <row r="227" spans="1:7" x14ac:dyDescent="0.2">
      <c r="E227" s="145"/>
    </row>
    <row r="228" spans="1:7" x14ac:dyDescent="0.2">
      <c r="E228" s="145"/>
    </row>
    <row r="229" spans="1:7" x14ac:dyDescent="0.2">
      <c r="E229" s="145"/>
    </row>
    <row r="230" spans="1:7" x14ac:dyDescent="0.2">
      <c r="E230" s="145"/>
    </row>
    <row r="231" spans="1:7" x14ac:dyDescent="0.2">
      <c r="E231" s="145"/>
    </row>
    <row r="232" spans="1:7" x14ac:dyDescent="0.2">
      <c r="E232" s="145"/>
    </row>
    <row r="233" spans="1:7" x14ac:dyDescent="0.2">
      <c r="E233" s="145"/>
    </row>
    <row r="234" spans="1:7" x14ac:dyDescent="0.2">
      <c r="E234" s="145"/>
    </row>
    <row r="235" spans="1:7" x14ac:dyDescent="0.2">
      <c r="E235" s="145"/>
    </row>
    <row r="236" spans="1:7" x14ac:dyDescent="0.2">
      <c r="E236" s="145"/>
    </row>
    <row r="237" spans="1:7" x14ac:dyDescent="0.2">
      <c r="E237" s="145"/>
    </row>
    <row r="238" spans="1:7" x14ac:dyDescent="0.2">
      <c r="A238" s="192"/>
      <c r="B238" s="192"/>
    </row>
    <row r="239" spans="1:7" x14ac:dyDescent="0.2">
      <c r="A239" s="191"/>
      <c r="B239" s="191"/>
      <c r="C239" s="194"/>
      <c r="D239" s="194"/>
      <c r="E239" s="195"/>
      <c r="F239" s="194"/>
      <c r="G239" s="196"/>
    </row>
    <row r="240" spans="1:7" x14ac:dyDescent="0.2">
      <c r="A240" s="197"/>
      <c r="B240" s="197"/>
      <c r="C240" s="191"/>
      <c r="D240" s="191"/>
      <c r="E240" s="198"/>
      <c r="F240" s="191"/>
      <c r="G240" s="191"/>
    </row>
    <row r="241" spans="1:7" x14ac:dyDescent="0.2">
      <c r="A241" s="191"/>
      <c r="B241" s="191"/>
      <c r="C241" s="191"/>
      <c r="D241" s="191"/>
      <c r="E241" s="198"/>
      <c r="F241" s="191"/>
      <c r="G241" s="191"/>
    </row>
    <row r="242" spans="1:7" x14ac:dyDescent="0.2">
      <c r="A242" s="191"/>
      <c r="B242" s="191"/>
      <c r="C242" s="191"/>
      <c r="D242" s="191"/>
      <c r="E242" s="198"/>
      <c r="F242" s="191"/>
      <c r="G242" s="191"/>
    </row>
    <row r="243" spans="1:7" x14ac:dyDescent="0.2">
      <c r="A243" s="191"/>
      <c r="B243" s="191"/>
      <c r="C243" s="191"/>
      <c r="D243" s="191"/>
      <c r="E243" s="198"/>
      <c r="F243" s="191"/>
      <c r="G243" s="191"/>
    </row>
    <row r="244" spans="1:7" x14ac:dyDescent="0.2">
      <c r="A244" s="191"/>
      <c r="B244" s="191"/>
      <c r="C244" s="191"/>
      <c r="D244" s="191"/>
      <c r="E244" s="198"/>
      <c r="F244" s="191"/>
      <c r="G244" s="191"/>
    </row>
    <row r="245" spans="1:7" x14ac:dyDescent="0.2">
      <c r="A245" s="191"/>
      <c r="B245" s="191"/>
      <c r="C245" s="191"/>
      <c r="D245" s="191"/>
      <c r="E245" s="198"/>
      <c r="F245" s="191"/>
      <c r="G245" s="191"/>
    </row>
    <row r="246" spans="1:7" x14ac:dyDescent="0.2">
      <c r="A246" s="191"/>
      <c r="B246" s="191"/>
      <c r="C246" s="191"/>
      <c r="D246" s="191"/>
      <c r="E246" s="198"/>
      <c r="F246" s="191"/>
      <c r="G246" s="191"/>
    </row>
    <row r="247" spans="1:7" x14ac:dyDescent="0.2">
      <c r="A247" s="191"/>
      <c r="B247" s="191"/>
      <c r="C247" s="191"/>
      <c r="D247" s="191"/>
      <c r="E247" s="198"/>
      <c r="F247" s="191"/>
      <c r="G247" s="191"/>
    </row>
    <row r="248" spans="1:7" x14ac:dyDescent="0.2">
      <c r="A248" s="191"/>
      <c r="B248" s="191"/>
      <c r="C248" s="191"/>
      <c r="D248" s="191"/>
      <c r="E248" s="198"/>
      <c r="F248" s="191"/>
      <c r="G248" s="191"/>
    </row>
    <row r="249" spans="1:7" x14ac:dyDescent="0.2">
      <c r="A249" s="191"/>
      <c r="B249" s="191"/>
      <c r="C249" s="191"/>
      <c r="D249" s="191"/>
      <c r="E249" s="198"/>
      <c r="F249" s="191"/>
      <c r="G249" s="191"/>
    </row>
    <row r="250" spans="1:7" x14ac:dyDescent="0.2">
      <c r="A250" s="191"/>
      <c r="B250" s="191"/>
      <c r="C250" s="191"/>
      <c r="D250" s="191"/>
      <c r="E250" s="198"/>
      <c r="F250" s="191"/>
      <c r="G250" s="191"/>
    </row>
    <row r="251" spans="1:7" x14ac:dyDescent="0.2">
      <c r="A251" s="191"/>
      <c r="B251" s="191"/>
      <c r="C251" s="191"/>
      <c r="D251" s="191"/>
      <c r="E251" s="198"/>
      <c r="F251" s="191"/>
      <c r="G251" s="191"/>
    </row>
    <row r="252" spans="1:7" x14ac:dyDescent="0.2">
      <c r="A252" s="191"/>
      <c r="B252" s="191"/>
      <c r="C252" s="191"/>
      <c r="D252" s="191"/>
      <c r="E252" s="198"/>
      <c r="F252" s="191"/>
      <c r="G252" s="191"/>
    </row>
  </sheetData>
  <mergeCells count="78">
    <mergeCell ref="C155:D155"/>
    <mergeCell ref="C157:D157"/>
    <mergeCell ref="C159:D159"/>
    <mergeCell ref="C141:D141"/>
    <mergeCell ref="C145:D145"/>
    <mergeCell ref="C148:D148"/>
    <mergeCell ref="C149:D149"/>
    <mergeCell ref="C150:D150"/>
    <mergeCell ref="C152:D152"/>
    <mergeCell ref="C123:D123"/>
    <mergeCell ref="C125:D125"/>
    <mergeCell ref="C127:D127"/>
    <mergeCell ref="C132:D132"/>
    <mergeCell ref="C107:D107"/>
    <mergeCell ref="C110:D110"/>
    <mergeCell ref="C113:D113"/>
    <mergeCell ref="C117:D117"/>
    <mergeCell ref="C119:D119"/>
    <mergeCell ref="C120:D120"/>
    <mergeCell ref="C105:D105"/>
    <mergeCell ref="C86:D86"/>
    <mergeCell ref="C88:D88"/>
    <mergeCell ref="C92:D92"/>
    <mergeCell ref="C68:D68"/>
    <mergeCell ref="C69:D69"/>
    <mergeCell ref="C71:D71"/>
    <mergeCell ref="C73:D73"/>
    <mergeCell ref="C75:D75"/>
    <mergeCell ref="C82:D82"/>
    <mergeCell ref="C96:D96"/>
    <mergeCell ref="C100:D100"/>
    <mergeCell ref="C101:D101"/>
    <mergeCell ref="C102:D102"/>
    <mergeCell ref="C104:D104"/>
    <mergeCell ref="C67:D67"/>
    <mergeCell ref="C46:D46"/>
    <mergeCell ref="C48:D48"/>
    <mergeCell ref="C50:D50"/>
    <mergeCell ref="C52:D52"/>
    <mergeCell ref="C53:D53"/>
    <mergeCell ref="C55:D55"/>
    <mergeCell ref="C56:D56"/>
    <mergeCell ref="C57:D57"/>
    <mergeCell ref="C59:D59"/>
    <mergeCell ref="C61:D61"/>
    <mergeCell ref="C66:D66"/>
    <mergeCell ref="C45:D45"/>
    <mergeCell ref="C33:D33"/>
    <mergeCell ref="C34:D34"/>
    <mergeCell ref="C35:D35"/>
    <mergeCell ref="C36:D36"/>
    <mergeCell ref="C37:D37"/>
    <mergeCell ref="C38:D38"/>
    <mergeCell ref="C40:D40"/>
    <mergeCell ref="C41:D41"/>
    <mergeCell ref="C42:D42"/>
    <mergeCell ref="C43:D43"/>
    <mergeCell ref="C44:D44"/>
    <mergeCell ref="C32:D32"/>
    <mergeCell ref="C16:D16"/>
    <mergeCell ref="C18:D18"/>
    <mergeCell ref="C20:D20"/>
    <mergeCell ref="C22:D22"/>
    <mergeCell ref="C24:D24"/>
    <mergeCell ref="C25:D25"/>
    <mergeCell ref="C26:D26"/>
    <mergeCell ref="C27:D27"/>
    <mergeCell ref="C28:D28"/>
    <mergeCell ref="C29:D29"/>
    <mergeCell ref="C30:D30"/>
    <mergeCell ref="C12:D12"/>
    <mergeCell ref="C13:D13"/>
    <mergeCell ref="C15:D15"/>
    <mergeCell ref="A1:G1"/>
    <mergeCell ref="A3:B3"/>
    <mergeCell ref="A4:B4"/>
    <mergeCell ref="E4:G4"/>
    <mergeCell ref="C9:D9"/>
  </mergeCells>
  <printOptions gridLinesSet="0"/>
  <pageMargins left="0.59055118110236227" right="0.39370078740157483" top="0.59055118110236227" bottom="0.98425196850393704" header="0.19685039370078741" footer="0.51181102362204722"/>
  <pageSetup paperSize="9" orientation="portrait" horizontalDpi="300" r:id="rId1"/>
  <headerFooter alignWithMargins="0">
    <oddFooter>&amp;L&amp;9Zpracováno programem &amp;"Arial CE,Tučné"BUILDpower,  © RTS, a.s.&amp;R&amp;"Arial,Obyčejné"Strana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37</vt:i4>
      </vt:variant>
    </vt:vector>
  </HeadingPairs>
  <TitlesOfParts>
    <vt:vector size="40" baseType="lpstr">
      <vt:lpstr>Krycí list</vt:lpstr>
      <vt:lpstr>Rekapitulace</vt:lpstr>
      <vt:lpstr>Položky</vt:lpstr>
      <vt:lpstr>cisloobjektu</vt:lpstr>
      <vt:lpstr>cislostavby</vt:lpstr>
      <vt:lpstr>Datum</vt:lpstr>
      <vt:lpstr>Dil</vt:lpstr>
      <vt:lpstr>Dodavka</vt:lpstr>
      <vt:lpstr>HSV</vt:lpstr>
      <vt:lpstr>HZS</vt:lpstr>
      <vt:lpstr>JKSO</vt:lpstr>
      <vt:lpstr>MJ</vt:lpstr>
      <vt:lpstr>Mont</vt:lpstr>
      <vt:lpstr>NazevDilu</vt:lpstr>
      <vt:lpstr>nazevobjektu</vt:lpstr>
      <vt:lpstr>nazevstavby</vt:lpstr>
      <vt:lpstr>Položky!Názvy_tisku</vt:lpstr>
      <vt:lpstr>Rekapitulace!Názvy_tisku</vt:lpstr>
      <vt:lpstr>Objednatel</vt:lpstr>
      <vt:lpstr>'Krycí list'!Oblast_tisku</vt:lpstr>
      <vt:lpstr>Položky!Oblast_tisku</vt:lpstr>
      <vt:lpstr>Rekapitulace!Oblast_tisku</vt:lpstr>
      <vt:lpstr>PocetMJ</vt:lpstr>
      <vt:lpstr>Poznamka</vt:lpstr>
      <vt:lpstr>Projektant</vt:lpstr>
      <vt:lpstr>PSV</vt:lpstr>
      <vt:lpstr>SazbaDPH1</vt:lpstr>
      <vt:lpstr>SazbaDPH2</vt:lpstr>
      <vt:lpstr>SloupecCC</vt:lpstr>
      <vt:lpstr>SloupecCisloPol</vt:lpstr>
      <vt:lpstr>SloupecJC</vt:lpstr>
      <vt:lpstr>SloupecMJ</vt:lpstr>
      <vt:lpstr>SloupecMnozstvi</vt:lpstr>
      <vt:lpstr>SloupecNazPol</vt:lpstr>
      <vt:lpstr>SloupecPC</vt:lpstr>
      <vt:lpstr>VRN</vt:lpstr>
      <vt:lpstr>Zakazka</vt:lpstr>
      <vt:lpstr>Zaklad22</vt:lpstr>
      <vt:lpstr>Zaklad5</vt:lpstr>
      <vt:lpstr>Zhotovitel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Stavtes2</dc:creator>
  <cp:lastModifiedBy>Lýdia Regéciová</cp:lastModifiedBy>
  <dcterms:created xsi:type="dcterms:W3CDTF">2017-10-19T05:39:50Z</dcterms:created>
  <dcterms:modified xsi:type="dcterms:W3CDTF">2018-01-15T18:02:14Z</dcterms:modified>
</cp:coreProperties>
</file>